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rvpzls\REDIRECT$\a.lefler\Desktop\"/>
    </mc:Choice>
  </mc:AlternateContent>
  <xr:revisionPtr revIDLastSave="0" documentId="13_ncr:1_{B793C121-FEEC-45C1-942F-BDF97B267AF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obiety" sheetId="4" r:id="rId1"/>
    <sheet name="Robocze K" sheetId="7" state="hidden" r:id="rId2"/>
    <sheet name="Meżczyźni" sheetId="6" r:id="rId3"/>
    <sheet name="Robocze M" sheetId="8" state="hidden" r:id="rId4"/>
    <sheet name="Arkusz1" sheetId="3" state="veryHidden" r:id="rId5"/>
    <sheet name="Arkusz3" sheetId="5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8" l="1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P41" i="8"/>
  <c r="Q41" i="8"/>
  <c r="P42" i="8"/>
  <c r="Q42" i="8"/>
  <c r="P43" i="8"/>
  <c r="Q43" i="8"/>
  <c r="P44" i="8"/>
  <c r="Q44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53" i="8"/>
  <c r="Q53" i="8"/>
  <c r="P54" i="8"/>
  <c r="Q54" i="8"/>
  <c r="P55" i="8"/>
  <c r="Q55" i="8"/>
  <c r="P56" i="8"/>
  <c r="Q56" i="8"/>
  <c r="P57" i="8"/>
  <c r="Q57" i="8"/>
  <c r="P58" i="8"/>
  <c r="Q58" i="8"/>
  <c r="P59" i="8"/>
  <c r="Q59" i="8"/>
  <c r="P60" i="8"/>
  <c r="Q60" i="8"/>
  <c r="Q40" i="8"/>
  <c r="P40" i="8"/>
  <c r="S40" i="8"/>
  <c r="R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40" i="8"/>
  <c r="R4" i="8"/>
  <c r="R5" i="8"/>
  <c r="R6" i="8"/>
  <c r="R7" i="8"/>
  <c r="R8" i="8"/>
  <c r="R9" i="8"/>
  <c r="Q4" i="8"/>
  <c r="Q5" i="8"/>
  <c r="Q6" i="8"/>
  <c r="Q7" i="8"/>
  <c r="Q8" i="8"/>
  <c r="Q9" i="8"/>
  <c r="P4" i="8"/>
  <c r="P5" i="8"/>
  <c r="P6" i="8"/>
  <c r="P7" i="8"/>
  <c r="P8" i="8"/>
  <c r="P9" i="8"/>
  <c r="O4" i="8"/>
  <c r="O5" i="8"/>
  <c r="O6" i="8"/>
  <c r="O7" i="8"/>
  <c r="O8" i="8"/>
  <c r="O9" i="8"/>
  <c r="R3" i="8"/>
  <c r="Q3" i="8"/>
  <c r="P3" i="8"/>
  <c r="O3" i="8"/>
  <c r="M4" i="8"/>
  <c r="N4" i="8"/>
  <c r="M5" i="8"/>
  <c r="N5" i="8"/>
  <c r="M6" i="8"/>
  <c r="N6" i="8"/>
  <c r="M7" i="8"/>
  <c r="N7" i="8"/>
  <c r="M8" i="8"/>
  <c r="N8" i="8"/>
  <c r="M9" i="8"/>
  <c r="N9" i="8"/>
  <c r="N3" i="8"/>
  <c r="M3" i="8"/>
  <c r="R61" i="7"/>
  <c r="S61" i="7"/>
  <c r="R62" i="7"/>
  <c r="S62" i="7"/>
  <c r="R63" i="7"/>
  <c r="S63" i="7"/>
  <c r="R64" i="7"/>
  <c r="S64" i="7"/>
  <c r="R65" i="7"/>
  <c r="S65" i="7"/>
  <c r="R66" i="7"/>
  <c r="S66" i="7"/>
  <c r="R67" i="7"/>
  <c r="S67" i="7"/>
  <c r="R68" i="7"/>
  <c r="S68" i="7"/>
  <c r="R69" i="7"/>
  <c r="S69" i="7"/>
  <c r="R70" i="7"/>
  <c r="S70" i="7"/>
  <c r="R71" i="7"/>
  <c r="S71" i="7"/>
  <c r="R72" i="7"/>
  <c r="S72" i="7"/>
  <c r="R73" i="7"/>
  <c r="S73" i="7"/>
  <c r="R74" i="7"/>
  <c r="S74" i="7"/>
  <c r="R75" i="7"/>
  <c r="S75" i="7"/>
  <c r="R76" i="7"/>
  <c r="S76" i="7"/>
  <c r="R77" i="7"/>
  <c r="S77" i="7"/>
  <c r="R78" i="7"/>
  <c r="S78" i="7"/>
  <c r="R79" i="7"/>
  <c r="S79" i="7"/>
  <c r="R80" i="7"/>
  <c r="S80" i="7"/>
  <c r="R81" i="7"/>
  <c r="S81" i="7"/>
  <c r="R82" i="7"/>
  <c r="S82" i="7"/>
  <c r="S60" i="7"/>
  <c r="R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60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R4" i="5"/>
  <c r="S4" i="5"/>
  <c r="R5" i="5"/>
  <c r="S5" i="5"/>
  <c r="R6" i="5"/>
  <c r="S6" i="5"/>
  <c r="R7" i="5"/>
  <c r="S7" i="5"/>
  <c r="R8" i="5"/>
  <c r="S8" i="5"/>
  <c r="R9" i="5"/>
  <c r="S9" i="5"/>
  <c r="R10" i="5"/>
  <c r="S10" i="5"/>
  <c r="R11" i="5"/>
  <c r="S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S3" i="5"/>
  <c r="R3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Q3" i="5"/>
  <c r="P3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" i="5"/>
  <c r="O3" i="5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O4" i="3"/>
  <c r="N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M4" i="3"/>
  <c r="L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K4" i="3"/>
  <c r="J4" i="3"/>
</calcChain>
</file>

<file path=xl/sharedStrings.xml><?xml version="1.0" encoding="utf-8"?>
<sst xmlns="http://schemas.openxmlformats.org/spreadsheetml/2006/main" count="4890" uniqueCount="1029">
  <si>
    <t>1.</t>
  </si>
  <si>
    <t>BARAN Martyna</t>
  </si>
  <si>
    <t>WTŁ Stegny Warszawa</t>
  </si>
  <si>
    <t>Z/0070/17</t>
  </si>
  <si>
    <t>A-2</t>
  </si>
  <si>
    <t>Tomaszów Mazowiecki (POL)</t>
  </si>
  <si>
    <t>2.</t>
  </si>
  <si>
    <t>GAJEWSKA Kaja</t>
  </si>
  <si>
    <t>UKS Orlica Duszniki Zdrój</t>
  </si>
  <si>
    <t>Z/0042/15</t>
  </si>
  <si>
    <t>Enschede (NED)</t>
  </si>
  <si>
    <t>3.</t>
  </si>
  <si>
    <t>JABRZYK Natalia</t>
  </si>
  <si>
    <t>KS Pilica Tomaszów Mazowiecki</t>
  </si>
  <si>
    <t>Z/0358/15</t>
  </si>
  <si>
    <t>4.</t>
  </si>
  <si>
    <t>PŁOŃCZYK Maja</t>
  </si>
  <si>
    <t>Z/0729/15</t>
  </si>
  <si>
    <t>5.</t>
  </si>
  <si>
    <t>DOBROWOLSKA Marta</t>
  </si>
  <si>
    <t>UKS Sparta Grodzisk Mazowiecki</t>
  </si>
  <si>
    <t>Z/0532/15</t>
  </si>
  <si>
    <t>A-1</t>
  </si>
  <si>
    <t>6.</t>
  </si>
  <si>
    <t>FADEREWSKA Alicja</t>
  </si>
  <si>
    <t>UKS 3 Milanówek</t>
  </si>
  <si>
    <t>Z/0496/15</t>
  </si>
  <si>
    <t>7.</t>
  </si>
  <si>
    <t>KLUK Aleksandra</t>
  </si>
  <si>
    <t>MKS Cuprum Lubin</t>
  </si>
  <si>
    <t>Z/0635/15</t>
  </si>
  <si>
    <t>8.</t>
  </si>
  <si>
    <t>MRUGAŁA Urszula</t>
  </si>
  <si>
    <t>AZS Zakopane</t>
  </si>
  <si>
    <t>Z/0067/16</t>
  </si>
  <si>
    <t>9.</t>
  </si>
  <si>
    <t>KOZŁOWSKA Nikola</t>
  </si>
  <si>
    <t>Z/0033/16</t>
  </si>
  <si>
    <t>10.</t>
  </si>
  <si>
    <t>LORENC Klaudia</t>
  </si>
  <si>
    <t>SKŁ Górnik Sanok</t>
  </si>
  <si>
    <t>Z/0471/15</t>
  </si>
  <si>
    <t>11.</t>
  </si>
  <si>
    <t>DUDZIAK Nikola</t>
  </si>
  <si>
    <t>Z/0620/15</t>
  </si>
  <si>
    <t>12.</t>
  </si>
  <si>
    <t>OWCZAREK Jagoda</t>
  </si>
  <si>
    <t>Z/0370/15</t>
  </si>
  <si>
    <t>13.</t>
  </si>
  <si>
    <t>SOKOŁOWSKA Julia</t>
  </si>
  <si>
    <t>Z/0815/15</t>
  </si>
  <si>
    <t>14.</t>
  </si>
  <si>
    <t>TRYBULEC Karolina</t>
  </si>
  <si>
    <t>Z/0654/15</t>
  </si>
  <si>
    <t>MłZ</t>
  </si>
  <si>
    <t>MłS</t>
  </si>
  <si>
    <t>JUN A</t>
  </si>
  <si>
    <t>JASZTAL Alicja</t>
  </si>
  <si>
    <t>Z/0045/15</t>
  </si>
  <si>
    <t>B-1</t>
  </si>
  <si>
    <t>KLUK Adrianna</t>
  </si>
  <si>
    <t>Z/0633/15</t>
  </si>
  <si>
    <t>KOPACZ Daria</t>
  </si>
  <si>
    <t>Z/0092/16</t>
  </si>
  <si>
    <t>B-2</t>
  </si>
  <si>
    <t>SĄCZEK Zuzanna</t>
  </si>
  <si>
    <t>MKS Korona Wilanów</t>
  </si>
  <si>
    <t>Z/0564/15</t>
  </si>
  <si>
    <t>SMĘDZIK Magdalena</t>
  </si>
  <si>
    <t>UKS Giżycko</t>
  </si>
  <si>
    <t>Z/0675/15</t>
  </si>
  <si>
    <t>BĄKOWSKA Karolina</t>
  </si>
  <si>
    <t>Z/0371/15</t>
  </si>
  <si>
    <t>BUDNA Julia</t>
  </si>
  <si>
    <t>Z/0066/17</t>
  </si>
  <si>
    <t>DANIELIK Angelika</t>
  </si>
  <si>
    <t>IUKS Dziewiątka Tomaszów Mazowiecki</t>
  </si>
  <si>
    <t>Z/0109/19</t>
  </si>
  <si>
    <t>DZIUBA Olga</t>
  </si>
  <si>
    <t>UKS Viking Elbląg</t>
  </si>
  <si>
    <t>Z/0062/18</t>
  </si>
  <si>
    <t>KOTFASIŃSKA Zofia</t>
  </si>
  <si>
    <t>Z/0183/17</t>
  </si>
  <si>
    <t>KOZAR Kaja</t>
  </si>
  <si>
    <t>Z/0105/17</t>
  </si>
  <si>
    <t>KOZERSKA Ewelina</t>
  </si>
  <si>
    <t>Z/0243/16</t>
  </si>
  <si>
    <t>PLUTA Zofia</t>
  </si>
  <si>
    <t>Z/0091/16</t>
  </si>
  <si>
    <t>GONTEK Martyna</t>
  </si>
  <si>
    <t>Z/0064/17</t>
  </si>
  <si>
    <t>15.</t>
  </si>
  <si>
    <t>MAŃKOWSKA Julia</t>
  </si>
  <si>
    <t>Z/0113/18</t>
  </si>
  <si>
    <t>16.</t>
  </si>
  <si>
    <t>ZIEMIANIN Zuza</t>
  </si>
  <si>
    <t>Z/0939/15</t>
  </si>
  <si>
    <t>17.</t>
  </si>
  <si>
    <t>KALITYŃSKA Julia</t>
  </si>
  <si>
    <t>Z/0136/16</t>
  </si>
  <si>
    <t>18.</t>
  </si>
  <si>
    <t>JESION Wiktoria</t>
  </si>
  <si>
    <t>Z/0145/16</t>
  </si>
  <si>
    <t>JUN B</t>
  </si>
  <si>
    <t>JABŁOŃSKI Mikołaj</t>
  </si>
  <si>
    <t>Z/0548/15</t>
  </si>
  <si>
    <t>NAŁĘCKI Piotr</t>
  </si>
  <si>
    <t>AZS AWF Katowice</t>
  </si>
  <si>
    <t>Z/0096/19</t>
  </si>
  <si>
    <t>DULEWICZ Maciej</t>
  </si>
  <si>
    <t>Z/0621/15</t>
  </si>
  <si>
    <t>NALEPKA Adrian</t>
  </si>
  <si>
    <t>Z/0473/15</t>
  </si>
  <si>
    <t>STASZKIEWICZ Michał</t>
  </si>
  <si>
    <t>Z/0138/16</t>
  </si>
  <si>
    <t>ZAKRZEWSKI Jakub</t>
  </si>
  <si>
    <t>ŁKS Juvenia Białystok</t>
  </si>
  <si>
    <t>Z/0309/15</t>
  </si>
  <si>
    <t>BRZOZOWSKI Kacper</t>
  </si>
  <si>
    <t>Z/0108/18</t>
  </si>
  <si>
    <t>BUSSE Kacper</t>
  </si>
  <si>
    <t>Z/0619/15</t>
  </si>
  <si>
    <t>KARCZEWSKI Karol</t>
  </si>
  <si>
    <t>Fundacja ŁiSW Legia Warszawa</t>
  </si>
  <si>
    <t>Z/0071/17</t>
  </si>
  <si>
    <t>OSTROWSKI Paweł</t>
  </si>
  <si>
    <t>Z/0449/15</t>
  </si>
  <si>
    <t>RYBIŃSKI Kamil</t>
  </si>
  <si>
    <t>Z/0368/15</t>
  </si>
  <si>
    <t>BANAŚ Jakub</t>
  </si>
  <si>
    <t>Z/0613/15</t>
  </si>
  <si>
    <t>PAWŁOWSKI Michał</t>
  </si>
  <si>
    <t>UKS MOSiR Sanok</t>
  </si>
  <si>
    <t>Z/0038/15</t>
  </si>
  <si>
    <t>Sanok (POL)</t>
  </si>
  <si>
    <t>GUTOWSKI Wojciech</t>
  </si>
  <si>
    <t>Z/0629/15</t>
  </si>
  <si>
    <t>HAWRYLAK Filip</t>
  </si>
  <si>
    <t>Z/0044/15</t>
  </si>
  <si>
    <t>KOPACZ Michał</t>
  </si>
  <si>
    <t>Z/0035/19</t>
  </si>
  <si>
    <t>Inzell (GER)</t>
  </si>
  <si>
    <t>NOWAK Jakub</t>
  </si>
  <si>
    <t>Z/0405/15</t>
  </si>
  <si>
    <t>RZEPKA Maksymilian</t>
  </si>
  <si>
    <t>KS SNPTT 1907 Zakopane</t>
  </si>
  <si>
    <t>Z/0822/15</t>
  </si>
  <si>
    <t>GODLEWSKI Mateusz</t>
  </si>
  <si>
    <t>Z/0094/19</t>
  </si>
  <si>
    <t>KOCZERGO Hubert</t>
  </si>
  <si>
    <t>Z/0830/15</t>
  </si>
  <si>
    <t>MASALSKI Igor</t>
  </si>
  <si>
    <t>Z/0490/15</t>
  </si>
  <si>
    <t>SZELĄGOWSKI Wojciech</t>
  </si>
  <si>
    <t>Z/0716/15</t>
  </si>
  <si>
    <t>WULS Wiktor</t>
  </si>
  <si>
    <t>Z/0404/15</t>
  </si>
  <si>
    <t>ZEREK Eryk</t>
  </si>
  <si>
    <t>KS ARENA Tomaszów Mazowiecki</t>
  </si>
  <si>
    <t>Z/0106/19</t>
  </si>
  <si>
    <t>GONTEK Tomasz</t>
  </si>
  <si>
    <t>Z/0062/17</t>
  </si>
  <si>
    <t>KOŁODZIEJ Damian</t>
  </si>
  <si>
    <t>Z/0634/15</t>
  </si>
  <si>
    <t>KOWALSKI Maciej</t>
  </si>
  <si>
    <t>UKS Zryw Słomczyn</t>
  </si>
  <si>
    <t>Z/0768/15</t>
  </si>
  <si>
    <t>MALICKI Kacper</t>
  </si>
  <si>
    <t>Z/0120/16</t>
  </si>
  <si>
    <t>Zakopane (POL)</t>
  </si>
  <si>
    <t>WYSMYK Bartosz</t>
  </si>
  <si>
    <t>Z/0078/18</t>
  </si>
  <si>
    <t>DŁUGI Adrian</t>
  </si>
  <si>
    <t>Z/0151/18</t>
  </si>
  <si>
    <t>MłB</t>
  </si>
  <si>
    <t>40.81</t>
  </si>
  <si>
    <t>M</t>
  </si>
  <si>
    <t>40.87</t>
  </si>
  <si>
    <t>41.38</t>
  </si>
  <si>
    <t>I</t>
  </si>
  <si>
    <t>41.64</t>
  </si>
  <si>
    <t>41.89</t>
  </si>
  <si>
    <t>42.13</t>
  </si>
  <si>
    <t>43.30</t>
  </si>
  <si>
    <t>43.52</t>
  </si>
  <si>
    <t>II</t>
  </si>
  <si>
    <t>43.62</t>
  </si>
  <si>
    <t>47.15</t>
  </si>
  <si>
    <t>III</t>
  </si>
  <si>
    <t>47.38</t>
  </si>
  <si>
    <t>47.49</t>
  </si>
  <si>
    <t>48.15</t>
  </si>
  <si>
    <t>49.11</t>
  </si>
  <si>
    <t>41.48</t>
  </si>
  <si>
    <t>41.68</t>
  </si>
  <si>
    <t>42.38</t>
  </si>
  <si>
    <t>43.18</t>
  </si>
  <si>
    <t>43.37</t>
  </si>
  <si>
    <t>44.79</t>
  </si>
  <si>
    <t>45.12</t>
  </si>
  <si>
    <t>45.50</t>
  </si>
  <si>
    <t>45.74</t>
  </si>
  <si>
    <t>46.05</t>
  </si>
  <si>
    <t>47.07</t>
  </si>
  <si>
    <t>47.09</t>
  </si>
  <si>
    <t>47.74</t>
  </si>
  <si>
    <t>47.94</t>
  </si>
  <si>
    <t>49.01</t>
  </si>
  <si>
    <t>49.82</t>
  </si>
  <si>
    <t>52.13</t>
  </si>
  <si>
    <t>1:20.92</t>
  </si>
  <si>
    <t>1:22.81 (I)</t>
  </si>
  <si>
    <t>1:21.58</t>
  </si>
  <si>
    <t>1:24.16 (I)</t>
  </si>
  <si>
    <t>1:22.79</t>
  </si>
  <si>
    <t>1:22.61 (I)</t>
  </si>
  <si>
    <t>1:22.87</t>
  </si>
  <si>
    <t>1:24.05 (I)</t>
  </si>
  <si>
    <t>1:23.99</t>
  </si>
  <si>
    <t>1:24.17 (I)</t>
  </si>
  <si>
    <t>1:26.48</t>
  </si>
  <si>
    <t>1:29.00 (II)</t>
  </si>
  <si>
    <t>1:27.46</t>
  </si>
  <si>
    <t>1:26.11 (I)</t>
  </si>
  <si>
    <t>1:28.05</t>
  </si>
  <si>
    <t>1:27.51 (II)</t>
  </si>
  <si>
    <t>1:29.88</t>
  </si>
  <si>
    <t>1:26.64 (I)</t>
  </si>
  <si>
    <t>1:34.99</t>
  </si>
  <si>
    <t>1:36.90 (III)</t>
  </si>
  <si>
    <t>1:36.95</t>
  </si>
  <si>
    <t>1:33.47 (II)</t>
  </si>
  <si>
    <t>1:37.62</t>
  </si>
  <si>
    <t>1:35.91 (III)</t>
  </si>
  <si>
    <t>1:42.51</t>
  </si>
  <si>
    <t>1:43.50 (MłZ)</t>
  </si>
  <si>
    <t>1:42.61</t>
  </si>
  <si>
    <t>1:35.05 (III)</t>
  </si>
  <si>
    <t>1:24.02</t>
  </si>
  <si>
    <t>1:23.94 (I)</t>
  </si>
  <si>
    <t>1:26.60</t>
  </si>
  <si>
    <t>1:27.69 (II)</t>
  </si>
  <si>
    <t>1:26.68</t>
  </si>
  <si>
    <t>1:31.92 (II)</t>
  </si>
  <si>
    <t>Berlin (GER)</t>
  </si>
  <si>
    <t>1:27.09</t>
  </si>
  <si>
    <t>1:26.33 (I)</t>
  </si>
  <si>
    <t>1:27.35</t>
  </si>
  <si>
    <t>1:26.91 (I)</t>
  </si>
  <si>
    <t>1:31.55</t>
  </si>
  <si>
    <t>1:33.30 (II)</t>
  </si>
  <si>
    <t>1:32.94</t>
  </si>
  <si>
    <t>1:31.93 (II)</t>
  </si>
  <si>
    <t>1:33.05</t>
  </si>
  <si>
    <t>1:40.07 (MłZ)</t>
  </si>
  <si>
    <t>1:33.34</t>
  </si>
  <si>
    <t>1:32.63 (II)</t>
  </si>
  <si>
    <t>1:34.40</t>
  </si>
  <si>
    <t>1:34.78</t>
  </si>
  <si>
    <t>1:40.19 (MłZ)</t>
  </si>
  <si>
    <t>1:35.01</t>
  </si>
  <si>
    <t>1:38.28 (III)</t>
  </si>
  <si>
    <t>1:35.83</t>
  </si>
  <si>
    <t>1:35.14 (III)</t>
  </si>
  <si>
    <t>1:36.16</t>
  </si>
  <si>
    <t>1:37.38 (III)</t>
  </si>
  <si>
    <t>1:37.07</t>
  </si>
  <si>
    <t>1:38.96 (III)</t>
  </si>
  <si>
    <t>1:41.07</t>
  </si>
  <si>
    <t>1:46.76 (MłS)</t>
  </si>
  <si>
    <t>1:41.56</t>
  </si>
  <si>
    <t>1:45.70 (MłS)</t>
  </si>
  <si>
    <t>1:45.17</t>
  </si>
  <si>
    <t>1:43.90 (MłZ)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</si>
  <si>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</si>
  <si>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</si>
  <si>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</si>
  <si>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</si>
  <si>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</si>
  <si>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</si>
  <si>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</si>
  <si>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</si>
  <si>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</si>
  <si>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2:05.40</t>
  </si>
  <si>
    <t>2:07.96 (I)</t>
  </si>
  <si>
    <t>2:06.66</t>
  </si>
  <si>
    <t>2:14.47 (I)</t>
  </si>
  <si>
    <t>2:07.30</t>
  </si>
  <si>
    <t>2:10.06 (I)</t>
  </si>
  <si>
    <t>2:09.26</t>
  </si>
  <si>
    <t>2:08.81 (I)</t>
  </si>
  <si>
    <t>2:10.75</t>
  </si>
  <si>
    <t>2:15.39 (I)</t>
  </si>
  <si>
    <t>2:15.14</t>
  </si>
  <si>
    <t>2:13.49 (I)</t>
  </si>
  <si>
    <t>2:15.76</t>
  </si>
  <si>
    <t>2:16.44 (II)</t>
  </si>
  <si>
    <t>2:17.85</t>
  </si>
  <si>
    <t>2:19.31 (II)</t>
  </si>
  <si>
    <t>2:21.80</t>
  </si>
  <si>
    <t>2:16.81 (II)</t>
  </si>
  <si>
    <t>2:25.04</t>
  </si>
  <si>
    <t>2:29.83 (II)</t>
  </si>
  <si>
    <t>2:30.73</t>
  </si>
  <si>
    <t>2:20.70 (II)</t>
  </si>
  <si>
    <t>2:34.02</t>
  </si>
  <si>
    <t>2:30.66 (III)</t>
  </si>
  <si>
    <t>2:36.15</t>
  </si>
  <si>
    <t>2:42.31 (MłZ)</t>
  </si>
  <si>
    <t>2:43.01</t>
  </si>
  <si>
    <t>2:29.06 (II)</t>
  </si>
  <si>
    <t>2:12.67</t>
  </si>
  <si>
    <t>2:12.14 (I)</t>
  </si>
  <si>
    <t>2:14.26</t>
  </si>
  <si>
    <t>2:19.15 (II)</t>
  </si>
  <si>
    <t>2:14.67</t>
  </si>
  <si>
    <t>2:15.51 (I)</t>
  </si>
  <si>
    <t>2:17.54</t>
  </si>
  <si>
    <t>2:17.44 (II)</t>
  </si>
  <si>
    <t>2:18.41</t>
  </si>
  <si>
    <t>2:23.36 (II)</t>
  </si>
  <si>
    <t>2:20.92</t>
  </si>
  <si>
    <t>2:25.37 (II)</t>
  </si>
  <si>
    <t>2:25.67</t>
  </si>
  <si>
    <t>2:24.95 (II)</t>
  </si>
  <si>
    <t>2:27.47</t>
  </si>
  <si>
    <t>2:31.76 (III)</t>
  </si>
  <si>
    <t>2:27.51</t>
  </si>
  <si>
    <t>2:26.00 (II)</t>
  </si>
  <si>
    <t>2:28.22</t>
  </si>
  <si>
    <t>2:30.01 (III)</t>
  </si>
  <si>
    <t>2:28.81</t>
  </si>
  <si>
    <t>2:31.09 (III)</t>
  </si>
  <si>
    <t>2:29.35</t>
  </si>
  <si>
    <t>2:32.11 (III)</t>
  </si>
  <si>
    <t>2:32.24</t>
  </si>
  <si>
    <t>2:29.94 (II)</t>
  </si>
  <si>
    <t>2:33.20</t>
  </si>
  <si>
    <t>2:30.02 (III)</t>
  </si>
  <si>
    <t>2:34.67</t>
  </si>
  <si>
    <t>2:47.39 (MłS)</t>
  </si>
  <si>
    <t>2:39.58</t>
  </si>
  <si>
    <t>2:49.12 (MłB)</t>
  </si>
  <si>
    <t>2:48.79</t>
  </si>
  <si>
    <t>2:40.51 (MłZ)</t>
  </si>
  <si>
    <t>4:29.33</t>
  </si>
  <si>
    <t>4:33.25 (I)</t>
  </si>
  <si>
    <t>4:33.85</t>
  </si>
  <si>
    <t>4:45.33 (I)</t>
  </si>
  <si>
    <t>4:42.12</t>
  </si>
  <si>
    <t>4:35.89 (I)</t>
  </si>
  <si>
    <t>4:56.78</t>
  </si>
  <si>
    <t>5:03.38 (II)</t>
  </si>
  <si>
    <t>4:58.75</t>
  </si>
  <si>
    <t>4:50.92 (II)</t>
  </si>
  <si>
    <t>5:01.10</t>
  </si>
  <si>
    <t>5:00.83 (II)</t>
  </si>
  <si>
    <t>5:06.69</t>
  </si>
  <si>
    <t>4:54.49 (II)</t>
  </si>
  <si>
    <t>5:13.36</t>
  </si>
  <si>
    <t>5:11.38 (II)</t>
  </si>
  <si>
    <t>5:33.34</t>
  </si>
  <si>
    <t>5:24.85 (III)</t>
  </si>
  <si>
    <t>4:53.78</t>
  </si>
  <si>
    <t>4:49.66 (I)</t>
  </si>
  <si>
    <t>4:56.03</t>
  </si>
  <si>
    <t>5:09.14 (II)</t>
  </si>
  <si>
    <t>5:04.16</t>
  </si>
  <si>
    <t>5:12.37 (II)</t>
  </si>
  <si>
    <t>5:05.41</t>
  </si>
  <si>
    <t>5:17.18 (II)</t>
  </si>
  <si>
    <t>5:14.59</t>
  </si>
  <si>
    <t>5:18.65</t>
  </si>
  <si>
    <t>5:12.86 (II)</t>
  </si>
  <si>
    <t>5:18.77</t>
  </si>
  <si>
    <t>5:11.90 (II)</t>
  </si>
  <si>
    <t>5:36.22</t>
  </si>
  <si>
    <t>5:37.22</t>
  </si>
  <si>
    <t>5:45.20 (MłZ)</t>
  </si>
  <si>
    <t>5:38.55</t>
  </si>
  <si>
    <t>5:49.12</t>
  </si>
  <si>
    <t>5:58.45</t>
  </si>
  <si>
    <t>6:29.22 (--)</t>
  </si>
  <si>
    <t>6:03.27</t>
  </si>
  <si>
    <t>5:32.94 (III)</t>
  </si>
  <si>
    <t>500M</t>
  </si>
  <si>
    <t>1000M</t>
  </si>
  <si>
    <t>1500M</t>
  </si>
  <si>
    <t>3000M</t>
  </si>
  <si>
    <t>Klasa</t>
  </si>
  <si>
    <t>Czas</t>
  </si>
  <si>
    <t>Klasa Maks.</t>
  </si>
  <si>
    <t>Młz</t>
  </si>
  <si>
    <t>37.39</t>
  </si>
  <si>
    <t>37.73 (I)</t>
  </si>
  <si>
    <t>37.85</t>
  </si>
  <si>
    <t>39.33 (I)</t>
  </si>
  <si>
    <t>38.18</t>
  </si>
  <si>
    <t>38.08 (I)</t>
  </si>
  <si>
    <t>39.60</t>
  </si>
  <si>
    <t>40.65 (II)</t>
  </si>
  <si>
    <t>39.78</t>
  </si>
  <si>
    <t>39.64 (II)</t>
  </si>
  <si>
    <t>39.91</t>
  </si>
  <si>
    <t>40.03 (II)</t>
  </si>
  <si>
    <t>39.95</t>
  </si>
  <si>
    <t>39.97</t>
  </si>
  <si>
    <t>40.08 (II)</t>
  </si>
  <si>
    <t>40.64</t>
  </si>
  <si>
    <t>41.50 (II)</t>
  </si>
  <si>
    <t>40.69</t>
  </si>
  <si>
    <t>41.04 (II)</t>
  </si>
  <si>
    <t>41.22</t>
  </si>
  <si>
    <t>41.26 (II)</t>
  </si>
  <si>
    <t>44.74</t>
  </si>
  <si>
    <t>43.19 (III)</t>
  </si>
  <si>
    <t>46.52</t>
  </si>
  <si>
    <t>38.58</t>
  </si>
  <si>
    <t>39.39 (I)</t>
  </si>
  <si>
    <t>St. Moritz (SUI)</t>
  </si>
  <si>
    <t>38.63</t>
  </si>
  <si>
    <t>39.53 (II)</t>
  </si>
  <si>
    <t>38.98</t>
  </si>
  <si>
    <t>38.92 (I)</t>
  </si>
  <si>
    <t>39.32</t>
  </si>
  <si>
    <t>40.45 (II)</t>
  </si>
  <si>
    <t>39.43</t>
  </si>
  <si>
    <t>39.29 (I)</t>
  </si>
  <si>
    <t>39.79</t>
  </si>
  <si>
    <t>39.45 (I)</t>
  </si>
  <si>
    <t>39.94</t>
  </si>
  <si>
    <t>41.57 (II)</t>
  </si>
  <si>
    <t>40.77</t>
  </si>
  <si>
    <t>41.88 (II)</t>
  </si>
  <si>
    <t>41.30</t>
  </si>
  <si>
    <t>42.59 (III)</t>
  </si>
  <si>
    <t>41.51</t>
  </si>
  <si>
    <t>42.31 (II)</t>
  </si>
  <si>
    <t>42.49</t>
  </si>
  <si>
    <t>42.58 (III)</t>
  </si>
  <si>
    <t>44.24</t>
  </si>
  <si>
    <t>43.67 (III)</t>
  </si>
  <si>
    <t>44.47</t>
  </si>
  <si>
    <t>47.00 (MłZ)</t>
  </si>
  <si>
    <t>42.76 (III)</t>
  </si>
  <si>
    <t>44.59</t>
  </si>
  <si>
    <t>44.72 (III)</t>
  </si>
  <si>
    <t>44.86</t>
  </si>
  <si>
    <t>47.19 (MłS)</t>
  </si>
  <si>
    <t>45.66</t>
  </si>
  <si>
    <t>50.40 (MłB)</t>
  </si>
  <si>
    <t>45.88</t>
  </si>
  <si>
    <t>43.47 (III)</t>
  </si>
  <si>
    <t>KORNELUK Artur</t>
  </si>
  <si>
    <t>Z/0148/18</t>
  </si>
  <si>
    <t>1:13.60</t>
  </si>
  <si>
    <t>1:14.51 (M)</t>
  </si>
  <si>
    <t>1:14.51</t>
  </si>
  <si>
    <t>1:15.36 (M)</t>
  </si>
  <si>
    <t>1:16.30</t>
  </si>
  <si>
    <t>1:19.01 (II)</t>
  </si>
  <si>
    <t>1:18.37</t>
  </si>
  <si>
    <t>1:21.20 (II)</t>
  </si>
  <si>
    <t>1:18.49</t>
  </si>
  <si>
    <t>1:19.52 (II)</t>
  </si>
  <si>
    <t>1:19.63</t>
  </si>
  <si>
    <t>1:24.15 (II)</t>
  </si>
  <si>
    <t>1:20.12</t>
  </si>
  <si>
    <t>1:19.84 (II)</t>
  </si>
  <si>
    <t>1:20.32</t>
  </si>
  <si>
    <t>1:19.22 (II)</t>
  </si>
  <si>
    <t>1:20.88</t>
  </si>
  <si>
    <t>1:25.20 (II)</t>
  </si>
  <si>
    <t>1:22.49</t>
  </si>
  <si>
    <t>1:20.96 (II)</t>
  </si>
  <si>
    <t>1:25.59</t>
  </si>
  <si>
    <t>1:25.59 (II)</t>
  </si>
  <si>
    <t>1:36.69</t>
  </si>
  <si>
    <t>1:28.17 (III)</t>
  </si>
  <si>
    <t>1:17.53</t>
  </si>
  <si>
    <t>1:20.36 (II)</t>
  </si>
  <si>
    <t>1:17.59</t>
  </si>
  <si>
    <t>1:21.36 (II)</t>
  </si>
  <si>
    <t>1:17.79</t>
  </si>
  <si>
    <t>1:16.71 (I)</t>
  </si>
  <si>
    <t>1:18.03</t>
  </si>
  <si>
    <t>1:19.39 (II)</t>
  </si>
  <si>
    <t>1:19.50</t>
  </si>
  <si>
    <t>1:17.59 (I)</t>
  </si>
  <si>
    <t>1:20.74</t>
  </si>
  <si>
    <t>1:23.20 (II)</t>
  </si>
  <si>
    <t>1:22.28</t>
  </si>
  <si>
    <t>1:25.14 (II)</t>
  </si>
  <si>
    <t>1:23.19</t>
  </si>
  <si>
    <t>1:25.60 (II)</t>
  </si>
  <si>
    <t>1:23.92</t>
  </si>
  <si>
    <t>1:24.33 (II)</t>
  </si>
  <si>
    <t>1:24.68</t>
  </si>
  <si>
    <t>1:26.55 (III)</t>
  </si>
  <si>
    <t>1:28.82</t>
  </si>
  <si>
    <t>1:31.34 (MłZ)</t>
  </si>
  <si>
    <t>1:29.97</t>
  </si>
  <si>
    <t>1:32.11 (MłZ)</t>
  </si>
  <si>
    <t>1:30.27</t>
  </si>
  <si>
    <t>1:37.19 (MłS)</t>
  </si>
  <si>
    <t>1:31.38</t>
  </si>
  <si>
    <t>1:26.93 (III)</t>
  </si>
  <si>
    <t>1:34.31</t>
  </si>
  <si>
    <t>1:41.01 (MłB)</t>
  </si>
  <si>
    <t>1:35.38</t>
  </si>
  <si>
    <t>1:31.85 (MłZ)</t>
  </si>
  <si>
    <t>1:35.55</t>
  </si>
  <si>
    <t>1:39.48 (MłB)</t>
  </si>
  <si>
    <t>1:36.15</t>
  </si>
  <si>
    <t>1:54.74</t>
  </si>
  <si>
    <t>1:55.06 (M)</t>
  </si>
  <si>
    <t>1:56.22</t>
  </si>
  <si>
    <t>1:57.16 (I)</t>
  </si>
  <si>
    <t>1:58.49</t>
  </si>
  <si>
    <t>2:05.34 (II)</t>
  </si>
  <si>
    <t>1:59.99</t>
  </si>
  <si>
    <t>2:05.06 (II)</t>
  </si>
  <si>
    <t>2:01.41</t>
  </si>
  <si>
    <t>2:06.65 (II)</t>
  </si>
  <si>
    <t>2:01.81</t>
  </si>
  <si>
    <t>2:02.99 (II)</t>
  </si>
  <si>
    <t>2:03.39</t>
  </si>
  <si>
    <t>2:04.37 (II)</t>
  </si>
  <si>
    <t>2:05.93</t>
  </si>
  <si>
    <t>2:07.80 (II)</t>
  </si>
  <si>
    <t>2:06.16</t>
  </si>
  <si>
    <t>2:02.97 (II)</t>
  </si>
  <si>
    <t>2:07.20</t>
  </si>
  <si>
    <t>2:05.91 (II)</t>
  </si>
  <si>
    <t>2:15.37</t>
  </si>
  <si>
    <t>2:12.39 (III)</t>
  </si>
  <si>
    <t>1:58.43</t>
  </si>
  <si>
    <t>2:02.48 (II)</t>
  </si>
  <si>
    <t>1:58.45</t>
  </si>
  <si>
    <t>1:59.32 (I)</t>
  </si>
  <si>
    <t>1:59.14</t>
  </si>
  <si>
    <t>2:02.24 (II)</t>
  </si>
  <si>
    <t>2:01.37</t>
  </si>
  <si>
    <t>2:06.11 (II)</t>
  </si>
  <si>
    <t>2:04.10</t>
  </si>
  <si>
    <t>1:58.95 (I)</t>
  </si>
  <si>
    <t>2:05.92</t>
  </si>
  <si>
    <t>2:02.09 (II)</t>
  </si>
  <si>
    <t>2:09.25</t>
  </si>
  <si>
    <t>2:11.08 (II)</t>
  </si>
  <si>
    <t>2:09.54</t>
  </si>
  <si>
    <t>2:12.87 (III)</t>
  </si>
  <si>
    <t>2:10.61</t>
  </si>
  <si>
    <t>2:14.70 (III)</t>
  </si>
  <si>
    <t>2:15.54</t>
  </si>
  <si>
    <t>2:16.97 (III)</t>
  </si>
  <si>
    <t>2:18.94</t>
  </si>
  <si>
    <t>2:27.97 (MłS)</t>
  </si>
  <si>
    <t>2:19.17</t>
  </si>
  <si>
    <t>2:20.61 (MłZ)</t>
  </si>
  <si>
    <t>2:23.53</t>
  </si>
  <si>
    <t>2:24.34 (MłZ)</t>
  </si>
  <si>
    <t>2:23.59</t>
  </si>
  <si>
    <t>2:21.39 (MłZ)</t>
  </si>
  <si>
    <t>2:38.86</t>
  </si>
  <si>
    <t>2:40.54 (--)</t>
  </si>
  <si>
    <t>--</t>
  </si>
  <si>
    <t>2:39.41</t>
  </si>
  <si>
    <t>2:39.69</t>
  </si>
  <si>
    <t>2:23.49 (MłZ)</t>
  </si>
  <si>
    <t>4:07.59</t>
  </si>
  <si>
    <t>4:18.69 (II)</t>
  </si>
  <si>
    <t>4:11.73</t>
  </si>
  <si>
    <t>4:11.01 (I)</t>
  </si>
  <si>
    <t>4:13.78</t>
  </si>
  <si>
    <t>4:25.27 (II)</t>
  </si>
  <si>
    <t>4:13.93</t>
  </si>
  <si>
    <t>4:05.30 (M)</t>
  </si>
  <si>
    <t>4:17.12</t>
  </si>
  <si>
    <t>4:18.74 (II)</t>
  </si>
  <si>
    <t>4:28.36</t>
  </si>
  <si>
    <t>4:25.19 (II)</t>
  </si>
  <si>
    <t>4:29.62</t>
  </si>
  <si>
    <t>4:26.11 (II)</t>
  </si>
  <si>
    <t>4:37.16</t>
  </si>
  <si>
    <t>4:33.96 (II)</t>
  </si>
  <si>
    <t>4:37.36</t>
  </si>
  <si>
    <t>4:25.50 (II)</t>
  </si>
  <si>
    <t>4:45.00</t>
  </si>
  <si>
    <t>4:48.21 (MłZ)</t>
  </si>
  <si>
    <t>4:11.79</t>
  </si>
  <si>
    <t>4:19.36 (II)</t>
  </si>
  <si>
    <t>4:15.76</t>
  </si>
  <si>
    <t>4:22.93 (II)</t>
  </si>
  <si>
    <t>4:21.97</t>
  </si>
  <si>
    <t>4:26.14 (II)</t>
  </si>
  <si>
    <t>4:22.70</t>
  </si>
  <si>
    <t>4:32.48 (II)</t>
  </si>
  <si>
    <t>4:26.13</t>
  </si>
  <si>
    <t>4:37.69 (III)</t>
  </si>
  <si>
    <t>4:28.50</t>
  </si>
  <si>
    <t>4:37.38 (III)</t>
  </si>
  <si>
    <t>4:43.82</t>
  </si>
  <si>
    <t>5:03.56 (MłZ)</t>
  </si>
  <si>
    <t>4:45.62</t>
  </si>
  <si>
    <t>4:55.73 (MłZ)</t>
  </si>
  <si>
    <t>4:50.49</t>
  </si>
  <si>
    <t>5:19.19 (MłS)</t>
  </si>
  <si>
    <t>4:55.48</t>
  </si>
  <si>
    <t>4:59.29 (MłZ)</t>
  </si>
  <si>
    <t>5:12.81</t>
  </si>
  <si>
    <t>5:04.42 (MłZ)</t>
  </si>
  <si>
    <t>5:21.96</t>
  </si>
  <si>
    <t>5:34.09 (--)</t>
  </si>
  <si>
    <t>19.</t>
  </si>
  <si>
    <t>40.33</t>
  </si>
  <si>
    <t>43.09</t>
  </si>
  <si>
    <t>43.13</t>
  </si>
  <si>
    <t>Tomaszów Mazowiecki</t>
  </si>
  <si>
    <t>43.15</t>
  </si>
  <si>
    <t>Sanok</t>
  </si>
  <si>
    <t>43.58</t>
  </si>
  <si>
    <t>Z/0080/21</t>
  </si>
  <si>
    <t>44.53</t>
  </si>
  <si>
    <t>44.65</t>
  </si>
  <si>
    <t>45.94</t>
  </si>
  <si>
    <t>47.28</t>
  </si>
  <si>
    <t>49.03</t>
  </si>
  <si>
    <t>50.28</t>
  </si>
  <si>
    <t>500 m</t>
  </si>
  <si>
    <t>1:21.31</t>
  </si>
  <si>
    <t>1:24.70</t>
  </si>
  <si>
    <t>1:27.19</t>
  </si>
  <si>
    <t>1:27.69</t>
  </si>
  <si>
    <t>1:30.40 (II)</t>
  </si>
  <si>
    <t>1:29.66</t>
  </si>
  <si>
    <t>1:29.85</t>
  </si>
  <si>
    <t>1:30.38</t>
  </si>
  <si>
    <t>1:33.99</t>
  </si>
  <si>
    <t>1:37.89</t>
  </si>
  <si>
    <t>1:41.70</t>
  </si>
  <si>
    <t>1:47.47</t>
  </si>
  <si>
    <t>1000 m</t>
  </si>
  <si>
    <t>1500 m</t>
  </si>
  <si>
    <t>2:06.39</t>
  </si>
  <si>
    <t>2:16.42</t>
  </si>
  <si>
    <t>2:16.46</t>
  </si>
  <si>
    <t>2:19.18</t>
  </si>
  <si>
    <t>2:20.15</t>
  </si>
  <si>
    <t>2:20.70</t>
  </si>
  <si>
    <t>2:22.49</t>
  </si>
  <si>
    <t>2:27.92</t>
  </si>
  <si>
    <t>2:42.09</t>
  </si>
  <si>
    <t>3000 m</t>
  </si>
  <si>
    <t>4:51.15</t>
  </si>
  <si>
    <t>4:58.65</t>
  </si>
  <si>
    <t>5:01.69</t>
  </si>
  <si>
    <t>5:03.54</t>
  </si>
  <si>
    <t>5:08.80</t>
  </si>
  <si>
    <t>5:29.10</t>
  </si>
  <si>
    <t>41.67</t>
  </si>
  <si>
    <t>42.14 (I)</t>
  </si>
  <si>
    <t>KRÓLIKOWSKA Aleksandra</t>
  </si>
  <si>
    <t>Z/0552/15</t>
  </si>
  <si>
    <t>42.13 (I)</t>
  </si>
  <si>
    <t>KUBIN Liwia</t>
  </si>
  <si>
    <t>Z/0698/15</t>
  </si>
  <si>
    <t>42.96</t>
  </si>
  <si>
    <t>42.43 (I)</t>
  </si>
  <si>
    <t>SMEJDA Iga</t>
  </si>
  <si>
    <t>Z/0116/17</t>
  </si>
  <si>
    <t>43.22</t>
  </si>
  <si>
    <t>44.37 (II)</t>
  </si>
  <si>
    <t>DANIELIK Paula</t>
  </si>
  <si>
    <t>Z/0081/21</t>
  </si>
  <si>
    <t>43.29</t>
  </si>
  <si>
    <t>43.28 (I)</t>
  </si>
  <si>
    <t>STEĆ Amelia</t>
  </si>
  <si>
    <t>Z/0528/15</t>
  </si>
  <si>
    <t>44.14</t>
  </si>
  <si>
    <t>44.02 (II)</t>
  </si>
  <si>
    <t>PALUCH Martyna</t>
  </si>
  <si>
    <t>Z/0820/15</t>
  </si>
  <si>
    <t>46.30</t>
  </si>
  <si>
    <t>46.56 (II)</t>
  </si>
  <si>
    <t>RYBIŃSKA Natalia</t>
  </si>
  <si>
    <t>Z/0377/15</t>
  </si>
  <si>
    <t>48.44 (III)</t>
  </si>
  <si>
    <t>GĄSIENICA-ROJ Marcelina</t>
  </si>
  <si>
    <t>Z/0884/15</t>
  </si>
  <si>
    <t>46.88</t>
  </si>
  <si>
    <t>45.73 (II)</t>
  </si>
  <si>
    <t>GRZANECKA Maja</t>
  </si>
  <si>
    <t>Z/0126/20</t>
  </si>
  <si>
    <t>47.26</t>
  </si>
  <si>
    <t>46.46 (II)</t>
  </si>
  <si>
    <t>MAŚLANKA Nikola</t>
  </si>
  <si>
    <t>Z/0819/15</t>
  </si>
  <si>
    <t>47.30</t>
  </si>
  <si>
    <t>47.49 (III)</t>
  </si>
  <si>
    <t>ŁOZIŃSKA Aleksandra</t>
  </si>
  <si>
    <t>Z/0112/18</t>
  </si>
  <si>
    <t>47.96</t>
  </si>
  <si>
    <t>48.52 (III)</t>
  </si>
  <si>
    <t>SAWICKA Lidia</t>
  </si>
  <si>
    <t>Z/0042/19</t>
  </si>
  <si>
    <t>48.85</t>
  </si>
  <si>
    <t>47.52 (III)</t>
  </si>
  <si>
    <t>TOMCZAK Alicja</t>
  </si>
  <si>
    <t>Akademia Sportowego Rozwoju Natalii Czerwonki</t>
  </si>
  <si>
    <t>Z/0315/18</t>
  </si>
  <si>
    <t>48.90</t>
  </si>
  <si>
    <t>50.25 (MłZ)</t>
  </si>
  <si>
    <t>ŚMIESZEK Aleksandra</t>
  </si>
  <si>
    <t>Z/0069/16</t>
  </si>
  <si>
    <t>49.05</t>
  </si>
  <si>
    <t>50.33 (MłZ)</t>
  </si>
  <si>
    <t>KAMIŃSKA Nicolla</t>
  </si>
  <si>
    <t>Z/0024/19</t>
  </si>
  <si>
    <t>49.19</t>
  </si>
  <si>
    <t>48.11 (III)</t>
  </si>
  <si>
    <t>BODNAR Maja</t>
  </si>
  <si>
    <t>Z/0137/16</t>
  </si>
  <si>
    <t>50.43</t>
  </si>
  <si>
    <t>51.85 (MłS)</t>
  </si>
  <si>
    <t>BARSZCZEWSKA Helena</t>
  </si>
  <si>
    <t>Z/0133/18</t>
  </si>
  <si>
    <t>51.23</t>
  </si>
  <si>
    <t>48.28 (III)</t>
  </si>
  <si>
    <t>BRAUN Helena</t>
  </si>
  <si>
    <t>Z/0739/15</t>
  </si>
  <si>
    <t>53.73</t>
  </si>
  <si>
    <t>51.35 (MłS)</t>
  </si>
  <si>
    <t>JURGOWSKA Karolina</t>
  </si>
  <si>
    <t>Z/0155/19</t>
  </si>
  <si>
    <t>20.</t>
  </si>
  <si>
    <t>56.12</t>
  </si>
  <si>
    <t>50.24 (MłZ)</t>
  </si>
  <si>
    <t>IZBIAŃSKA Joanna</t>
  </si>
  <si>
    <t>Z/0265/18</t>
  </si>
  <si>
    <t>Warszawa</t>
  </si>
  <si>
    <t>21.</t>
  </si>
  <si>
    <t>57.87</t>
  </si>
  <si>
    <t>1:00.15 (--)</t>
  </si>
  <si>
    <t>OGÓREK Iga</t>
  </si>
  <si>
    <t>22.</t>
  </si>
  <si>
    <t>1:00.47</t>
  </si>
  <si>
    <t>49.32 (MłZ)</t>
  </si>
  <si>
    <t>MAŃKOWSKA Matylda</t>
  </si>
  <si>
    <t>Z/0114/18</t>
  </si>
  <si>
    <t>23.</t>
  </si>
  <si>
    <t>1:07.57</t>
  </si>
  <si>
    <t>1:24.80 (--)</t>
  </si>
  <si>
    <t>CHARYTON Wiktoria</t>
  </si>
  <si>
    <t>KS Orzeł Elbląg</t>
  </si>
  <si>
    <t>Z/0150/20</t>
  </si>
  <si>
    <t>1:20.73</t>
  </si>
  <si>
    <t>1:22.92 (I)</t>
  </si>
  <si>
    <t>1:22.66</t>
  </si>
  <si>
    <t>1:26.32 (I)</t>
  </si>
  <si>
    <t>1:25.27</t>
  </si>
  <si>
    <t>1:25.52 (I)</t>
  </si>
  <si>
    <t>1:27.41</t>
  </si>
  <si>
    <t>1:27.54</t>
  </si>
  <si>
    <t>1:27.98 (II)</t>
  </si>
  <si>
    <t>1:28.10</t>
  </si>
  <si>
    <t>1:29.20 (II)</t>
  </si>
  <si>
    <t>1:32.22</t>
  </si>
  <si>
    <t>1:35.31 (III)</t>
  </si>
  <si>
    <t>1:33.58</t>
  </si>
  <si>
    <t>1:31.98 (II)</t>
  </si>
  <si>
    <t>1:33.89</t>
  </si>
  <si>
    <t>1:37.61 (III)</t>
  </si>
  <si>
    <t>1:35.27</t>
  </si>
  <si>
    <t>1:37.29 (III)</t>
  </si>
  <si>
    <t>1:38.21</t>
  </si>
  <si>
    <t>1:40.93 (MłZ)</t>
  </si>
  <si>
    <t>1:39.34</t>
  </si>
  <si>
    <t>1:36.84 (III)</t>
  </si>
  <si>
    <t>1:40.38</t>
  </si>
  <si>
    <t>1:35.65 (III)</t>
  </si>
  <si>
    <t>1:43.98</t>
  </si>
  <si>
    <t>1:45.82 (MłS)</t>
  </si>
  <si>
    <t>1:44.17</t>
  </si>
  <si>
    <t>1:49.59 (MłB)</t>
  </si>
  <si>
    <t>1:44.53</t>
  </si>
  <si>
    <t>1:47.76 (MłS)</t>
  </si>
  <si>
    <t>1:38.91 (III)</t>
  </si>
  <si>
    <t>1:46.56</t>
  </si>
  <si>
    <t>1:40.85 (MłZ)</t>
  </si>
  <si>
    <t>1:57.18</t>
  </si>
  <si>
    <t>1:53.79 (--)</t>
  </si>
  <si>
    <t>2:00.97</t>
  </si>
  <si>
    <t>2:10.38</t>
  </si>
  <si>
    <t>1:51.93 (MłB)</t>
  </si>
  <si>
    <t>2:10.57</t>
  </si>
  <si>
    <t>1:43.47 (MłZ)</t>
  </si>
  <si>
    <t>2:12.82</t>
  </si>
  <si>
    <t>2:03.05</t>
  </si>
  <si>
    <t>2:06.03 (M)</t>
  </si>
  <si>
    <t>2:09.56</t>
  </si>
  <si>
    <t>2:15.33 (I)</t>
  </si>
  <si>
    <t>2:15.46</t>
  </si>
  <si>
    <t>2:15.58 (I)</t>
  </si>
  <si>
    <t>2:16.99</t>
  </si>
  <si>
    <t>2:23.23 (II)</t>
  </si>
  <si>
    <t>2:19.77</t>
  </si>
  <si>
    <t>2:18.24 (II)</t>
  </si>
  <si>
    <t>2:20.53</t>
  </si>
  <si>
    <t>2:21.34 (II)</t>
  </si>
  <si>
    <t>2:22.98</t>
  </si>
  <si>
    <t>2:24.74 (II)</t>
  </si>
  <si>
    <t>2:23.51</t>
  </si>
  <si>
    <t>2:29.00 (II)</t>
  </si>
  <si>
    <t>2:26.34</t>
  </si>
  <si>
    <t>2:22.34 (II)</t>
  </si>
  <si>
    <t>2:35.61</t>
  </si>
  <si>
    <t>2:39.20 (MłZ)</t>
  </si>
  <si>
    <t>2:36.51</t>
  </si>
  <si>
    <t>2:35.47 (III)</t>
  </si>
  <si>
    <t>2:37.11</t>
  </si>
  <si>
    <t>2:37.66 (MłZ)</t>
  </si>
  <si>
    <t>2:39.00</t>
  </si>
  <si>
    <t>2:28.55 (II)</t>
  </si>
  <si>
    <t>2:44.30</t>
  </si>
  <si>
    <t>2:49.65 (MłB)</t>
  </si>
  <si>
    <t>2:46.84</t>
  </si>
  <si>
    <t>2:35.43 (III)</t>
  </si>
  <si>
    <t>2:50.16</t>
  </si>
  <si>
    <t>2:37.14 (MłZ)</t>
  </si>
  <si>
    <t>2:56.98</t>
  </si>
  <si>
    <t>3:00.82</t>
  </si>
  <si>
    <t>3:10.01</t>
  </si>
  <si>
    <t>2:48.35 (MłS)</t>
  </si>
  <si>
    <t>4:19.86</t>
  </si>
  <si>
    <t>4:26.84 (M)</t>
  </si>
  <si>
    <t>4:40.99</t>
  </si>
  <si>
    <t>4:55.65 (II)</t>
  </si>
  <si>
    <t>4:57.12</t>
  </si>
  <si>
    <t>4:59.75</t>
  </si>
  <si>
    <t>5:03.23 (II)</t>
  </si>
  <si>
    <t>5:03.39</t>
  </si>
  <si>
    <t>5:18.71 (III)</t>
  </si>
  <si>
    <t>5:13.60</t>
  </si>
  <si>
    <t>5:14.62 (II)</t>
  </si>
  <si>
    <t>5:21.88</t>
  </si>
  <si>
    <t>5:04.10 (II)</t>
  </si>
  <si>
    <t>5:25.01</t>
  </si>
  <si>
    <t>4:55.29 (II)</t>
  </si>
  <si>
    <t>6:56.97</t>
  </si>
  <si>
    <t>Kolumna10</t>
  </si>
  <si>
    <t>Kolumna11</t>
  </si>
  <si>
    <t>Kolumna12</t>
  </si>
  <si>
    <t>Kolumna13</t>
  </si>
  <si>
    <t>Kolumna24</t>
  </si>
  <si>
    <t>Kolumna35</t>
  </si>
  <si>
    <t>Kolumna46</t>
  </si>
  <si>
    <t>37.24</t>
  </si>
  <si>
    <t>37.28 (M)</t>
  </si>
  <si>
    <t>37.48</t>
  </si>
  <si>
    <t>38.36 (I)</t>
  </si>
  <si>
    <t>37.69</t>
  </si>
  <si>
    <t>38.55 (I)</t>
  </si>
  <si>
    <t>38.05</t>
  </si>
  <si>
    <t>38.16 (I)</t>
  </si>
  <si>
    <t>38.69</t>
  </si>
  <si>
    <t>38.01 (I)</t>
  </si>
  <si>
    <t>44.50</t>
  </si>
  <si>
    <t>GRAF Mateusz</t>
  </si>
  <si>
    <t>Z/0627/15</t>
  </si>
  <si>
    <t>45.90</t>
  </si>
  <si>
    <t>44.28 (III)</t>
  </si>
  <si>
    <t>1:13.15</t>
  </si>
  <si>
    <t>1:13.16</t>
  </si>
  <si>
    <t>1:13.29</t>
  </si>
  <si>
    <t>1:14.10</t>
  </si>
  <si>
    <t>1:20.29</t>
  </si>
  <si>
    <t>1:32.84</t>
  </si>
  <si>
    <t>1:35.49</t>
  </si>
  <si>
    <t>1:51.02</t>
  </si>
  <si>
    <t>1:51.59</t>
  </si>
  <si>
    <t>1:52.21</t>
  </si>
  <si>
    <t>1:57.26</t>
  </si>
  <si>
    <t>2:05.31</t>
  </si>
  <si>
    <t>2:24.44</t>
  </si>
  <si>
    <t>3:52.05</t>
  </si>
  <si>
    <t>4:10.39</t>
  </si>
  <si>
    <t>4:19.08</t>
  </si>
  <si>
    <t>4:21.46</t>
  </si>
  <si>
    <t>5:10.03</t>
  </si>
  <si>
    <t>Mł</t>
  </si>
  <si>
    <t>36.80</t>
  </si>
  <si>
    <t>37.26 (M)</t>
  </si>
  <si>
    <t>ABRATKIEWICZ Kacper</t>
  </si>
  <si>
    <t>Z/0394/15</t>
  </si>
  <si>
    <t>36.98</t>
  </si>
  <si>
    <t>36.74 (M)</t>
  </si>
  <si>
    <t>WOJTAKOWSKI Szymon</t>
  </si>
  <si>
    <t>Z/0388/15</t>
  </si>
  <si>
    <t>37.16</t>
  </si>
  <si>
    <t>38.89 (I)</t>
  </si>
  <si>
    <t>ŚLIWKA Mateusz</t>
  </si>
  <si>
    <t>Z/0483/15</t>
  </si>
  <si>
    <t>38.02</t>
  </si>
  <si>
    <t>38.69 (I)</t>
  </si>
  <si>
    <t>PLUTA Antoni</t>
  </si>
  <si>
    <t>Z/0147/18</t>
  </si>
  <si>
    <t>38.11</t>
  </si>
  <si>
    <t>38.81 (I)</t>
  </si>
  <si>
    <t>BIELAS Mikołaj</t>
  </si>
  <si>
    <t>Z/0130/18</t>
  </si>
  <si>
    <t>39.30</t>
  </si>
  <si>
    <t>41.08 (II)</t>
  </si>
  <si>
    <t>FLORKOWSKI Mikołaj</t>
  </si>
  <si>
    <t>Z/0452/15</t>
  </si>
  <si>
    <t>39.46</t>
  </si>
  <si>
    <t>39.80 (II)</t>
  </si>
  <si>
    <t>BALCZERCZYK Dawid</t>
  </si>
  <si>
    <t>Z/0128/18</t>
  </si>
  <si>
    <t>39.69</t>
  </si>
  <si>
    <t>40.04 (II)</t>
  </si>
  <si>
    <t>DĄBROWSKI Piotr</t>
  </si>
  <si>
    <t>UKS Błyskawica Domaniewice</t>
  </si>
  <si>
    <t>Z/0168/15</t>
  </si>
  <si>
    <t>40.26 (II)</t>
  </si>
  <si>
    <t>STADNICKI Jerzy</t>
  </si>
  <si>
    <t>Z/0746/15</t>
  </si>
  <si>
    <t>40.95 (II)</t>
  </si>
  <si>
    <t>MALICZOWSKI Roch</t>
  </si>
  <si>
    <t>Z/0123/17</t>
  </si>
  <si>
    <t>40.11</t>
  </si>
  <si>
    <t>41.48 (II)</t>
  </si>
  <si>
    <t>WYSZYŃSKI Ryszard</t>
  </si>
  <si>
    <t>Z/0172/15</t>
  </si>
  <si>
    <t>40.71</t>
  </si>
  <si>
    <t>41.76 (II)</t>
  </si>
  <si>
    <t>KWAPISZ Szymon</t>
  </si>
  <si>
    <t>Z/0293/18</t>
  </si>
  <si>
    <t>41.04</t>
  </si>
  <si>
    <t>41.92 (II)</t>
  </si>
  <si>
    <t>MARCINIAK Eryk</t>
  </si>
  <si>
    <t>Z/0084/21</t>
  </si>
  <si>
    <t>41.18</t>
  </si>
  <si>
    <t>43.02 (III)</t>
  </si>
  <si>
    <t>PODCZERWIŃSKI Oskar</t>
  </si>
  <si>
    <t>Z/0591/15</t>
  </si>
  <si>
    <t>41.27</t>
  </si>
  <si>
    <t>42.25 (II)</t>
  </si>
  <si>
    <t>SITNIK Kamil</t>
  </si>
  <si>
    <t>Z/0176/19</t>
  </si>
  <si>
    <t>42.25</t>
  </si>
  <si>
    <t>43.16 (III)</t>
  </si>
  <si>
    <t>LENARCIK Bartłomiej</t>
  </si>
  <si>
    <t>Z/0114/17</t>
  </si>
  <si>
    <t>43.06</t>
  </si>
  <si>
    <t>KWARCIAK Maciej</t>
  </si>
  <si>
    <t>Z/0030/16</t>
  </si>
  <si>
    <t>45.05</t>
  </si>
  <si>
    <t>45.97 (MłZ)</t>
  </si>
  <si>
    <t>DUBLAS Łukasz</t>
  </si>
  <si>
    <t>Z/0736/15</t>
  </si>
  <si>
    <t>46.70 (MłZ)</t>
  </si>
  <si>
    <t>FEDOROWICZ Karol</t>
  </si>
  <si>
    <t>UKS przy ZSMS Zakopane</t>
  </si>
  <si>
    <t>Z/0164/17</t>
  </si>
  <si>
    <t>46.11</t>
  </si>
  <si>
    <t>44.58 (III)</t>
  </si>
  <si>
    <t>FIDLER Jakub</t>
  </si>
  <si>
    <t>Z/0055/18</t>
  </si>
  <si>
    <t>47.77</t>
  </si>
  <si>
    <t>49.10 (MłB)</t>
  </si>
  <si>
    <t>DULIŃSKI Krzysztof</t>
  </si>
  <si>
    <t>Z/0541/15</t>
  </si>
  <si>
    <t>1:11.72</t>
  </si>
  <si>
    <t>1:13.17</t>
  </si>
  <si>
    <t>1:15.07</t>
  </si>
  <si>
    <t>1:15.27</t>
  </si>
  <si>
    <t>1:16.00</t>
  </si>
  <si>
    <t>1:17.96</t>
  </si>
  <si>
    <t>1:18.18</t>
  </si>
  <si>
    <t>1:18.24</t>
  </si>
  <si>
    <t>1:19.43</t>
  </si>
  <si>
    <t>1:19.47</t>
  </si>
  <si>
    <t>1:20.07</t>
  </si>
  <si>
    <t>1:21.05</t>
  </si>
  <si>
    <t>1:21.09</t>
  </si>
  <si>
    <t>1:21.94</t>
  </si>
  <si>
    <t>1:24.05</t>
  </si>
  <si>
    <t>1:24.83</t>
  </si>
  <si>
    <t>1:32.82</t>
  </si>
  <si>
    <t>1:33.81</t>
  </si>
  <si>
    <t>1:41.89</t>
  </si>
  <si>
    <t>1:49.40</t>
  </si>
  <si>
    <t>1:51.49</t>
  </si>
  <si>
    <t>1:55.68</t>
  </si>
  <si>
    <t>2:00.54</t>
  </si>
  <si>
    <t>2:01.22</t>
  </si>
  <si>
    <t>2:02.84</t>
  </si>
  <si>
    <t>2:02.96</t>
  </si>
  <si>
    <t>2:03.00</t>
  </si>
  <si>
    <t>2:03.34</t>
  </si>
  <si>
    <t>2:03.94</t>
  </si>
  <si>
    <t>2:04.45</t>
  </si>
  <si>
    <t>2:04.49</t>
  </si>
  <si>
    <t>2:08.69</t>
  </si>
  <si>
    <t>2:12.72</t>
  </si>
  <si>
    <t>2:14.35</t>
  </si>
  <si>
    <t>2:16.39</t>
  </si>
  <si>
    <t>2:24.17</t>
  </si>
  <si>
    <t>2:25.36</t>
  </si>
  <si>
    <t>2:35.75</t>
  </si>
  <si>
    <t>3:58.02</t>
  </si>
  <si>
    <t>4:01.00</t>
  </si>
  <si>
    <t>4:02.01</t>
  </si>
  <si>
    <t>4:14.09</t>
  </si>
  <si>
    <t>4:23.35</t>
  </si>
  <si>
    <t>4:23.62</t>
  </si>
  <si>
    <t>4:27.66</t>
  </si>
  <si>
    <t>4:29.24</t>
  </si>
  <si>
    <t>4:30.28</t>
  </si>
  <si>
    <t>4:36.91</t>
  </si>
  <si>
    <t>4:42.60</t>
  </si>
  <si>
    <t>4:43.46</t>
  </si>
  <si>
    <t>4:45.13</t>
  </si>
  <si>
    <t>4:45.38</t>
  </si>
  <si>
    <t>4:54.92</t>
  </si>
  <si>
    <t>5:06.61</t>
  </si>
  <si>
    <t>MIECHURSKI Piotr</t>
  </si>
  <si>
    <t>Z/0075/17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</si>
</sst>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14" fontId="0" fillId="2" borderId="0" xfId="0" applyNumberFormat="1" applyFill="1"/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0" fillId="0" borderId="0" xfId="0" applyFill="1"/>
    <xf numFmtId="0" fontId="0" fillId="11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5" borderId="0" xfId="0" applyFill="1"/>
    <xf numFmtId="0" fontId="0" fillId="15" borderId="1" xfId="0" applyFont="1" applyFill="1" applyBorder="1"/>
    <xf numFmtId="0" fontId="0" fillId="0" borderId="1" xfId="0" applyFont="1" applyBorder="1"/>
    <xf numFmtId="14" fontId="0" fillId="15" borderId="1" xfId="0" applyNumberFormat="1" applyFont="1" applyFill="1" applyBorder="1"/>
    <xf numFmtId="14" fontId="0" fillId="0" borderId="1" xfId="0" applyNumberFormat="1" applyFont="1" applyBorder="1"/>
    <xf numFmtId="0" fontId="2" fillId="14" borderId="2" xfId="0" applyFont="1" applyFill="1" applyBorder="1"/>
    <xf numFmtId="14" fontId="2" fillId="14" borderId="2" xfId="0" applyNumberFormat="1" applyFont="1" applyFill="1" applyBorder="1"/>
    <xf numFmtId="0" fontId="0" fillId="15" borderId="3" xfId="0" applyFont="1" applyFill="1" applyBorder="1"/>
    <xf numFmtId="14" fontId="0" fillId="15" borderId="3" xfId="0" applyNumberFormat="1" applyFont="1" applyFill="1" applyBorder="1"/>
    <xf numFmtId="0" fontId="1" fillId="1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horizontal="center"/>
    </xf>
  </cellXfs>
  <cellStyles count="1">
    <cellStyle name="Normalny" xfId="0" builtinId="0"/>
  </cellStyles>
  <dxfs count="75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5CE7395-CD34-4DA6-82EB-FF5F5EEBA41C}" name="trzykb" displayName="trzykb" ref="B140:M149" totalsRowShown="0" headerRowDxfId="74" dataDxfId="72" headerRowBorderDxfId="73" tableBorderDxfId="71" totalsRowBorderDxfId="70">
  <autoFilter ref="B140:M149" xr:uid="{55CE7395-CD34-4DA6-82EB-FF5F5EEBA41C}"/>
  <tableColumns count="12">
    <tableColumn id="1" xr3:uid="{7EB363D1-8F0B-4057-B85C-F535E282E32C}" name="Kolumna5" dataDxfId="69"/>
    <tableColumn id="2" xr3:uid="{78E19D20-19C9-415C-B943-C0E496E15FE1}" name="Kolumna6" dataDxfId="68"/>
    <tableColumn id="3" xr3:uid="{6E28A6D4-9EC6-4344-B45D-25C5D1B7D964}" name="Kolumna7" dataDxfId="67"/>
    <tableColumn id="4" xr3:uid="{03FF19BF-B06E-4A6A-9C7B-E53FDCDB5F07}" name="Kolumna8" dataDxfId="66"/>
    <tableColumn id="5" xr3:uid="{B179BA62-5965-49BD-B420-C1C25037CE94}" name="Kolumna9" dataDxfId="65"/>
    <tableColumn id="6" xr3:uid="{985D9A44-DAE1-4C39-9C17-E6499076CF14}" name="Kolumna10" dataDxfId="64"/>
    <tableColumn id="7" xr3:uid="{911430EA-D59C-4CAA-B4ED-F2A69FB86E66}" name="Kolumna11" dataDxfId="63"/>
    <tableColumn id="8" xr3:uid="{FCA1420F-0DE0-4E74-ADB1-97B195F7B9A3}" name="Kolumna12" dataDxfId="62"/>
    <tableColumn id="9" xr3:uid="{3030E50A-0816-4C90-B00D-EDEF79185A0A}" name="Kolumna13" dataDxfId="61"/>
    <tableColumn id="10" xr3:uid="{11F2F0B4-D518-49BD-BCFB-E0EA8378C0CB}" name="Kolumna24" dataDxfId="60"/>
    <tableColumn id="11" xr3:uid="{9B4B8859-F92E-47E6-ACAA-7FDD7181A042}" name="Kolumna35" dataDxfId="59"/>
    <tableColumn id="12" xr3:uid="{20997FFB-939C-4C97-A7F4-6F2FCC6AB34E}" name="Kolumna46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1000m" displayName="d1000m" ref="P35:X67" totalsRowShown="0">
  <autoFilter ref="P35:X67" xr:uid="{00000000-0009-0000-0100-000001000000}"/>
  <tableColumns count="9">
    <tableColumn id="1" xr3:uid="{00000000-0010-0000-0000-000001000000}" name="Kolumna1"/>
    <tableColumn id="2" xr3:uid="{00000000-0010-0000-0000-000002000000}" name="Kolumna2"/>
    <tableColumn id="3" xr3:uid="{00000000-0010-0000-0000-000003000000}" name="Kolumna3" dataDxfId="11"/>
    <tableColumn id="4" xr3:uid="{00000000-0010-0000-0000-000004000000}" name="Kolumna4"/>
    <tableColumn id="5" xr3:uid="{00000000-0010-0000-0000-000005000000}" name="Kolumna5"/>
    <tableColumn id="6" xr3:uid="{00000000-0010-0000-0000-000006000000}" name="Kolumna6"/>
    <tableColumn id="7" xr3:uid="{00000000-0010-0000-0000-000007000000}" name="Kolumna7" dataDxfId="10"/>
    <tableColumn id="8" xr3:uid="{00000000-0010-0000-0000-000008000000}" name="Kolumna8"/>
    <tableColumn id="9" xr3:uid="{00000000-0010-0000-0000-000009000000}" name="Kolumna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1500m" displayName="d1500m" ref="P70:X101" totalsRowShown="0">
  <autoFilter ref="P70:X101" xr:uid="{00000000-0009-0000-0100-000002000000}"/>
  <tableColumns count="9">
    <tableColumn id="1" xr3:uid="{00000000-0010-0000-0100-000001000000}" name="Kolumna1"/>
    <tableColumn id="2" xr3:uid="{00000000-0010-0000-0100-000002000000}" name="Kolumna2"/>
    <tableColumn id="3" xr3:uid="{00000000-0010-0000-0100-000003000000}" name="Kolumna3" dataDxfId="9"/>
    <tableColumn id="4" xr3:uid="{00000000-0010-0000-0100-000004000000}" name="Kolumna4"/>
    <tableColumn id="5" xr3:uid="{00000000-0010-0000-0100-000005000000}" name="Kolumna5"/>
    <tableColumn id="6" xr3:uid="{00000000-0010-0000-0100-000006000000}" name="Kolumna6"/>
    <tableColumn id="7" xr3:uid="{00000000-0010-0000-0100-000007000000}" name="Kolumna7" dataDxfId="8"/>
    <tableColumn id="8" xr3:uid="{00000000-0010-0000-0100-000008000000}" name="Kolumna8"/>
    <tableColumn id="9" xr3:uid="{00000000-0010-0000-0100-000009000000}" name="Kolumna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3000m" displayName="d3000m" ref="P104:X126" totalsRowShown="0">
  <autoFilter ref="P104:X126" xr:uid="{00000000-0009-0000-0100-000003000000}"/>
  <tableColumns count="9">
    <tableColumn id="1" xr3:uid="{00000000-0010-0000-0200-000001000000}" name="Kolumna1"/>
    <tableColumn id="2" xr3:uid="{00000000-0010-0000-0200-000002000000}" name="Kolumna2"/>
    <tableColumn id="3" xr3:uid="{00000000-0010-0000-0200-000003000000}" name="Kolumna3" dataDxfId="7"/>
    <tableColumn id="4" xr3:uid="{00000000-0010-0000-0200-000004000000}" name="Kolumna4"/>
    <tableColumn id="5" xr3:uid="{00000000-0010-0000-0200-000005000000}" name="Kolumna5"/>
    <tableColumn id="6" xr3:uid="{00000000-0010-0000-0200-000006000000}" name="Kolumna6"/>
    <tableColumn id="7" xr3:uid="{00000000-0010-0000-0200-000007000000}" name="Kolumna7" dataDxfId="6"/>
    <tableColumn id="8" xr3:uid="{00000000-0010-0000-0200-000008000000}" name="Kolumna8"/>
    <tableColumn id="9" xr3:uid="{00000000-0010-0000-0200-000009000000}" name="Kolumna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1000M" displayName="m1000M" ref="S36:AA66" totalsRowShown="0">
  <autoFilter ref="S36:AA66" xr:uid="{00000000-0009-0000-0100-000004000000}"/>
  <tableColumns count="9">
    <tableColumn id="1" xr3:uid="{00000000-0010-0000-0300-000001000000}" name="Kolumna1"/>
    <tableColumn id="2" xr3:uid="{00000000-0010-0000-0300-000002000000}" name="Kolumna2"/>
    <tableColumn id="3" xr3:uid="{00000000-0010-0000-0300-000003000000}" name="Kolumna3" dataDxfId="5"/>
    <tableColumn id="4" xr3:uid="{00000000-0010-0000-0300-000004000000}" name="Kolumna4"/>
    <tableColumn id="5" xr3:uid="{00000000-0010-0000-0300-000005000000}" name="Kolumna5"/>
    <tableColumn id="6" xr3:uid="{00000000-0010-0000-0300-000006000000}" name="Kolumna6"/>
    <tableColumn id="7" xr3:uid="{00000000-0010-0000-0300-000007000000}" name="Kolumna7" dataDxfId="4"/>
    <tableColumn id="8" xr3:uid="{00000000-0010-0000-0300-000008000000}" name="Kolumna8"/>
    <tableColumn id="9" xr3:uid="{00000000-0010-0000-0300-000009000000}" name="Kolumna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1500m" displayName="m1500m" ref="S68:AA96" totalsRowShown="0">
  <autoFilter ref="S68:AA96" xr:uid="{00000000-0009-0000-0100-000005000000}"/>
  <tableColumns count="9">
    <tableColumn id="1" xr3:uid="{00000000-0010-0000-0400-000001000000}" name="Kolumna1"/>
    <tableColumn id="2" xr3:uid="{00000000-0010-0000-0400-000002000000}" name="Kolumna2"/>
    <tableColumn id="3" xr3:uid="{00000000-0010-0000-0400-000003000000}" name="Kolumna3" dataDxfId="3"/>
    <tableColumn id="4" xr3:uid="{00000000-0010-0000-0400-000004000000}" name="Kolumna4"/>
    <tableColumn id="5" xr3:uid="{00000000-0010-0000-0400-000005000000}" name="Kolumna5"/>
    <tableColumn id="6" xr3:uid="{00000000-0010-0000-0400-000006000000}" name="Kolumna6"/>
    <tableColumn id="7" xr3:uid="{00000000-0010-0000-0400-000007000000}" name="Kolumna7" dataDxfId="2"/>
    <tableColumn id="8" xr3:uid="{00000000-0010-0000-0400-000008000000}" name="Kolumna8"/>
    <tableColumn id="9" xr3:uid="{00000000-0010-0000-0400-000009000000}" name="Kolumna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3000m" displayName="m3000m" ref="S99:AA121" totalsRowShown="0">
  <autoFilter ref="S99:AA121" xr:uid="{00000000-0009-0000-0100-000006000000}"/>
  <tableColumns count="9">
    <tableColumn id="1" xr3:uid="{00000000-0010-0000-0500-000001000000}" name="Kolumna1"/>
    <tableColumn id="2" xr3:uid="{00000000-0010-0000-0500-000002000000}" name="Kolumna2"/>
    <tableColumn id="3" xr3:uid="{00000000-0010-0000-0500-000003000000}" name="Kolumna3" dataDxfId="1"/>
    <tableColumn id="4" xr3:uid="{00000000-0010-0000-0500-000004000000}" name="Kolumna4"/>
    <tableColumn id="5" xr3:uid="{00000000-0010-0000-0500-000005000000}" name="Kolumna5"/>
    <tableColumn id="6" xr3:uid="{00000000-0010-0000-0500-000006000000}" name="Kolumna6"/>
    <tableColumn id="7" xr3:uid="{00000000-0010-0000-0500-000007000000}" name="Kolumna7" dataDxfId="0"/>
    <tableColumn id="8" xr3:uid="{00000000-0010-0000-0500-000008000000}" name="Kolumna8"/>
    <tableColumn id="9" xr3:uid="{00000000-0010-0000-0500-000009000000}" name="Kolumna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6E5955C-5050-40AB-9E50-B3F7CB60BF6D}" name="poltorkakb" displayName="poltorkakb" ref="B115:M134" totalsRowShown="0" headerRowDxfId="57" dataDxfId="55" headerRowBorderDxfId="56" tableBorderDxfId="54" totalsRowBorderDxfId="53">
  <autoFilter ref="B115:M134" xr:uid="{36E5955C-5050-40AB-9E50-B3F7CB60BF6D}"/>
  <tableColumns count="12">
    <tableColumn id="1" xr3:uid="{CD4473D3-2B01-4F4D-9B91-198AEEF33BB7}" name="Kolumna5" dataDxfId="52"/>
    <tableColumn id="2" xr3:uid="{961B5AF9-5479-44A0-AC53-A3F94DC35CE7}" name="Kolumna6" dataDxfId="51"/>
    <tableColumn id="3" xr3:uid="{BDCDC415-0B46-4BCC-8D17-45906E807B00}" name="Kolumna7" dataDxfId="50"/>
    <tableColumn id="4" xr3:uid="{90F943DD-545B-48AF-850A-7E97D55B7724}" name="Kolumna8" dataDxfId="49"/>
    <tableColumn id="5" xr3:uid="{0BB79182-BC21-468F-BDD5-17AC57506851}" name="Kolumna9" dataDxfId="48"/>
    <tableColumn id="6" xr3:uid="{1D206A8F-6D77-4B5F-B8D9-BA3E4CAF458E}" name="Kolumna10" dataDxfId="47"/>
    <tableColumn id="7" xr3:uid="{2ADE10E0-1907-41B9-8592-07DCB9F3FFC0}" name="Kolumna11" dataDxfId="46"/>
    <tableColumn id="8" xr3:uid="{0AC3EFCF-FDF4-47B4-9816-219E6A2B16CA}" name="Kolumna12" dataDxfId="45"/>
    <tableColumn id="9" xr3:uid="{DA56C6BC-634C-4D9A-A569-2A28A09B917A}" name="Kolumna13" dataDxfId="44"/>
    <tableColumn id="10" xr3:uid="{1C389F7F-0A5E-4C16-99B0-435923190498}" name="Kolumna24" dataDxfId="43"/>
    <tableColumn id="11" xr3:uid="{2EFBA0C3-876A-4E74-BF9F-40A44761A507}" name="Kolumna35" dataDxfId="42"/>
    <tableColumn id="12" xr3:uid="{CB1FA16F-B46F-4659-9A55-CF963857946E}" name="Kolumna46" dataDxfId="4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BE7B367-6D2C-44BD-94B5-FB7B2714E089}" name="tysiakkb" displayName="tysiakkb" ref="B88:M111" totalsRowShown="0" headerRowDxfId="40" dataDxfId="38" headerRowBorderDxfId="39" tableBorderDxfId="37" totalsRowBorderDxfId="36">
  <autoFilter ref="B88:M111" xr:uid="{1BE7B367-6D2C-44BD-94B5-FB7B2714E089}"/>
  <tableColumns count="12">
    <tableColumn id="1" xr3:uid="{ADB23C47-9477-40DF-8DCB-61A3302999EA}" name="Kolumna5" dataDxfId="35"/>
    <tableColumn id="2" xr3:uid="{AE6E6BB4-180E-4140-8253-4AEE55EC32B7}" name="Kolumna6" dataDxfId="34"/>
    <tableColumn id="3" xr3:uid="{0FD1638C-0655-4045-A1BF-BA8DF5CCCA79}" name="Kolumna7" dataDxfId="33"/>
    <tableColumn id="4" xr3:uid="{ED8DFFAC-0966-4716-A9C0-D7AB4E950C5A}" name="Kolumna8" dataDxfId="32"/>
    <tableColumn id="5" xr3:uid="{2C83386C-41E2-430D-A785-845999EBC2C5}" name="Kolumna9" dataDxfId="31"/>
    <tableColumn id="6" xr3:uid="{056F6545-DADA-41B6-86E0-4EFF426D9176}" name="Kolumna10" dataDxfId="30"/>
    <tableColumn id="7" xr3:uid="{C98FE1CF-9B17-4984-8354-064101E3FB7B}" name="Kolumna11" dataDxfId="29"/>
    <tableColumn id="8" xr3:uid="{D3DE7DC1-7CBA-43D3-9677-7C5ADAEB9571}" name="Kolumna12" dataDxfId="28"/>
    <tableColumn id="9" xr3:uid="{0AE953CB-3926-4278-8611-F9553FCD1624}" name="Kolumna13" dataDxfId="27"/>
    <tableColumn id="10" xr3:uid="{AFAA1F35-6054-42C3-933C-113610F795C9}" name="Kolumna24" dataDxfId="26"/>
    <tableColumn id="11" xr3:uid="{91FA9653-33A9-4A63-8B16-A720A697CA5D}" name="Kolumna35" dataDxfId="25"/>
    <tableColumn id="12" xr3:uid="{8A073757-A296-48B4-B97D-77629DDE82E2}" name="Kolumna46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381A91B-C22B-4958-86BA-4D9A8B0DDCB3}" name="trzyma" displayName="trzyma" ref="E29:M34" totalsRowShown="0">
  <autoFilter ref="E29:M34" xr:uid="{F381A91B-C22B-4958-86BA-4D9A8B0DDCB3}"/>
  <tableColumns count="9">
    <tableColumn id="1" xr3:uid="{36986128-CBF5-4F74-9B42-854063728668}" name="Kolumna1"/>
    <tableColumn id="2" xr3:uid="{E9C40ED3-FA13-4F14-8184-79FE78447391}" name="Kolumna2"/>
    <tableColumn id="3" xr3:uid="{0594E5D6-A82E-4DE3-9074-EC3F7E92B1A3}" name="Kolumna3" dataDxfId="23"/>
    <tableColumn id="4" xr3:uid="{938E1797-EC4E-496A-918F-9D1AA4280054}" name="Kolumna4"/>
    <tableColumn id="5" xr3:uid="{8B0AC636-4758-4289-8224-49187DF44BED}" name="Kolumna5"/>
    <tableColumn id="6" xr3:uid="{45FB5BCB-5681-4422-A59C-8C451B5A264A}" name="Kolumna6"/>
    <tableColumn id="7" xr3:uid="{4DC5993A-345F-4573-817C-9212F1C7F39D}" name="Kolumna7" dataDxfId="22"/>
    <tableColumn id="8" xr3:uid="{12C4511A-5EC0-406B-B461-351ADDCF6D9C}" name="Kolumna8"/>
    <tableColumn id="9" xr3:uid="{742BE478-CF95-4CF2-9E06-A5BC2C6BB9E1}" name="Kolumna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CFF8E28-5B9E-4C6B-99FD-6EC85EB2DFCC}" name="poltorama" displayName="poltorama" ref="E21:M27" totalsRowShown="0">
  <autoFilter ref="E21:M27" xr:uid="{7CFF8E28-5B9E-4C6B-99FD-6EC85EB2DFCC}"/>
  <tableColumns count="9">
    <tableColumn id="1" xr3:uid="{122E91A8-D15A-4E92-B9D5-39DE4EEDBA65}" name="Kolumna1"/>
    <tableColumn id="2" xr3:uid="{59988962-3752-4FCE-8D01-238CCA9EF45E}" name="Kolumna2"/>
    <tableColumn id="3" xr3:uid="{7706EC6E-4FDE-4730-8F1A-A9A9CD6ACC1A}" name="Kolumna3" dataDxfId="21"/>
    <tableColumn id="4" xr3:uid="{F87AE8DD-0C55-4BF9-A58E-4D53C86C9FC3}" name="Kolumna4"/>
    <tableColumn id="5" xr3:uid="{18D54DAF-3C42-49B9-B8E8-78D5E28C3CFB}" name="Kolumna5"/>
    <tableColumn id="6" xr3:uid="{D15FA9AE-267A-48F7-A93C-51A413F80E07}" name="Kolumna6"/>
    <tableColumn id="7" xr3:uid="{D2C1687B-D0EF-43CF-A981-97DEB37FF40D}" name="Kolumna7" dataDxfId="20"/>
    <tableColumn id="8" xr3:uid="{318916ED-62A1-4704-9CE8-06DB0178CE6C}" name="Kolumna8"/>
    <tableColumn id="9" xr3:uid="{912D55CD-80C3-4AA9-93E2-5399C0267874}" name="Kolumna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F9FDD6-1437-499E-80E9-A4330750AEFA}" name="tysiacma" displayName="tysiacma" ref="E12:M19" totalsRowShown="0">
  <autoFilter ref="E12:M19" xr:uid="{8BF9FDD6-1437-499E-80E9-A4330750AEFA}"/>
  <tableColumns count="9">
    <tableColumn id="1" xr3:uid="{1FB18A44-5C74-4919-94C4-FC7893F28E91}" name="Kolumna1"/>
    <tableColumn id="2" xr3:uid="{99A54B95-FC05-4A8D-B3BF-D7C1D88D4B40}" name="Kolumna2"/>
    <tableColumn id="3" xr3:uid="{D1B7C48B-5E4A-40C6-B224-AB14ABDCDB4A}" name="Kolumna3" dataDxfId="19"/>
    <tableColumn id="4" xr3:uid="{8EFD3672-F1D9-4ACB-8423-FDA2CE8E5D24}" name="Kolumna4"/>
    <tableColumn id="5" xr3:uid="{E284D449-3FD8-43A3-BEEE-E061917AAD41}" name="Kolumna5"/>
    <tableColumn id="6" xr3:uid="{5B314A15-9C1B-4C3F-BDEB-4AC57278E334}" name="Kolumna6"/>
    <tableColumn id="7" xr3:uid="{3517672E-200C-4FAA-A047-670376BFD189}" name="Kolumna7" dataDxfId="18"/>
    <tableColumn id="8" xr3:uid="{4A72DE88-07C6-46D9-B0E2-AF63565D0C43}" name="Kolumna8"/>
    <tableColumn id="9" xr3:uid="{49B13081-6B42-4BE1-B167-E7BC8D5F9CFC}" name="Kolumna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23565FD-2EE9-408A-B0F3-BB0D09842092}" name="trzymb" displayName="trzymb" ref="E110:M126" totalsRowShown="0">
  <autoFilter ref="E110:M126" xr:uid="{D23565FD-2EE9-408A-B0F3-BB0D09842092}"/>
  <tableColumns count="9">
    <tableColumn id="1" xr3:uid="{035CB7B7-3D4C-4B80-8C76-EB5EBE6F19BC}" name="Kolumna1"/>
    <tableColumn id="2" xr3:uid="{8837A960-6C47-42CB-96B1-5BC60DA9F987}" name="Kolumna2"/>
    <tableColumn id="3" xr3:uid="{6BBD7E4E-78AA-4499-A4AE-231CA4F1C93F}" name="Kolumna3" dataDxfId="17"/>
    <tableColumn id="4" xr3:uid="{0D3F6506-3C76-4753-969E-4B094A843667}" name="Kolumna4"/>
    <tableColumn id="5" xr3:uid="{7C7A95D5-EA60-42CD-BBEC-D5630DA0E3F0}" name="Kolumna5"/>
    <tableColumn id="6" xr3:uid="{3B234451-089F-4A99-A830-C90CF259EB2E}" name="Kolumna6"/>
    <tableColumn id="7" xr3:uid="{D98E4C6A-F1F3-4766-9718-55233B26322F}" name="Kolumna7" dataDxfId="16"/>
    <tableColumn id="8" xr3:uid="{B1F4FBF0-C666-4FE2-BA22-78C60839AD30}" name="Kolumna8"/>
    <tableColumn id="9" xr3:uid="{73B808D8-68C3-4C8C-87E3-D0436456AE49}" name="Kolumna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F077302-F8BA-4B36-81F0-0105EC8F7719}" name="polmb" displayName="polmb" ref="E87:M107" totalsRowShown="0">
  <autoFilter ref="E87:M107" xr:uid="{5F077302-F8BA-4B36-81F0-0105EC8F7719}"/>
  <tableColumns count="9">
    <tableColumn id="1" xr3:uid="{135727AE-9DD3-480C-AC01-18E1F474DE01}" name="Kolumna1"/>
    <tableColumn id="2" xr3:uid="{28B50C90-5B90-436D-8DAB-E2332C6D45E6}" name="Kolumna2"/>
    <tableColumn id="3" xr3:uid="{EC6BABA9-3B0A-4CC3-A1F7-2B2D51D80381}" name="Kolumna3" dataDxfId="15"/>
    <tableColumn id="4" xr3:uid="{98BA83EB-C567-41E3-939E-2612765C9C29}" name="Kolumna4"/>
    <tableColumn id="5" xr3:uid="{83B57944-156F-49F4-8E1B-F3E8D9A90EDD}" name="Kolumna5"/>
    <tableColumn id="6" xr3:uid="{DA36166C-7CCA-43FB-BBE1-F2B2DF3C2E48}" name="Kolumna6"/>
    <tableColumn id="7" xr3:uid="{782C2368-6BAF-4DA2-A663-90BF09002CEE}" name="Kolumna7" dataDxfId="14"/>
    <tableColumn id="8" xr3:uid="{BC46A0EB-BC09-4F22-B96A-F9AFD31585FD}" name="Kolumna8"/>
    <tableColumn id="9" xr3:uid="{BD8D8575-B393-4CD6-B977-E82D8159C0DE}" name="Kolumna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EB09BB7-5C97-4E3B-9A60-7BD6EBD037A5}" name="tysmb" displayName="tysmb" ref="E64:M84" totalsRowShown="0">
  <autoFilter ref="E64:M84" xr:uid="{9EB09BB7-5C97-4E3B-9A60-7BD6EBD037A5}"/>
  <tableColumns count="9">
    <tableColumn id="1" xr3:uid="{30B72EAA-E0F8-479E-8049-1B274692716B}" name="Kolumna1"/>
    <tableColumn id="2" xr3:uid="{3329F7AD-D5E9-4FF1-B005-DBFC3FA99D8B}" name="Kolumna2"/>
    <tableColumn id="3" xr3:uid="{6077E2AC-E593-4FC0-BFA4-9EE4DC9A1868}" name="Kolumna3" dataDxfId="13"/>
    <tableColumn id="4" xr3:uid="{601C261E-315A-4394-898A-A396BF2295BB}" name="Kolumna4"/>
    <tableColumn id="5" xr3:uid="{9CC84257-737A-4125-B5C1-BBE7132A1F72}" name="Kolumna5"/>
    <tableColumn id="6" xr3:uid="{9EDC185B-801F-4721-91F0-CE685638F531}" name="Kolumna6"/>
    <tableColumn id="7" xr3:uid="{4F4914C7-0607-451E-A392-4459DDD2C55C}" name="Kolumna7" dataDxfId="12"/>
    <tableColumn id="8" xr3:uid="{EB24289A-4622-4440-A80E-69C59F8AFB8F}" name="Kolumna8"/>
    <tableColumn id="9" xr3:uid="{3E859824-EB0C-4755-BE30-281DB9E1273B}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6"/>
  <sheetViews>
    <sheetView topLeftCell="A4" workbookViewId="0">
      <selection activeCell="J39" sqref="J39"/>
    </sheetView>
  </sheetViews>
  <sheetFormatPr defaultColWidth="8.85546875" defaultRowHeight="15" x14ac:dyDescent="0.25"/>
  <cols>
    <col min="2" max="2" width="20.85546875" customWidth="1"/>
    <col min="3" max="3" width="32" customWidth="1"/>
    <col min="4" max="4" width="11.42578125" customWidth="1"/>
  </cols>
  <sheetData>
    <row r="1" spans="1:15" x14ac:dyDescent="0.25">
      <c r="G1" s="45" t="s">
        <v>391</v>
      </c>
      <c r="H1" s="41" t="s">
        <v>385</v>
      </c>
      <c r="I1" s="41"/>
      <c r="J1" s="42" t="s">
        <v>386</v>
      </c>
      <c r="K1" s="42"/>
      <c r="L1" s="43" t="s">
        <v>387</v>
      </c>
      <c r="M1" s="43"/>
      <c r="N1" s="44" t="s">
        <v>388</v>
      </c>
      <c r="O1" s="44"/>
    </row>
    <row r="2" spans="1:15" x14ac:dyDescent="0.25">
      <c r="A2" s="2" t="s">
        <v>56</v>
      </c>
      <c r="B2" s="2"/>
      <c r="C2" s="2"/>
      <c r="D2" s="2"/>
      <c r="E2" s="2"/>
      <c r="F2" s="2"/>
      <c r="G2" s="45"/>
      <c r="H2" s="3" t="s">
        <v>389</v>
      </c>
      <c r="I2" s="3" t="s">
        <v>390</v>
      </c>
      <c r="J2" s="5" t="s">
        <v>389</v>
      </c>
      <c r="K2" s="5" t="s">
        <v>390</v>
      </c>
      <c r="L2" s="7" t="s">
        <v>389</v>
      </c>
      <c r="M2" s="7" t="s">
        <v>390</v>
      </c>
      <c r="N2" s="6" t="s">
        <v>389</v>
      </c>
      <c r="O2" s="6" t="s">
        <v>390</v>
      </c>
    </row>
    <row r="3" spans="1:15" x14ac:dyDescent="0.25">
      <c r="A3" t="s">
        <v>0</v>
      </c>
      <c r="B3" t="s">
        <v>68</v>
      </c>
      <c r="C3" t="s">
        <v>69</v>
      </c>
      <c r="D3" s="1">
        <v>37883</v>
      </c>
      <c r="E3" t="s">
        <v>70</v>
      </c>
      <c r="F3" t="s">
        <v>22</v>
      </c>
      <c r="G3" s="21" t="s">
        <v>176</v>
      </c>
      <c r="H3" s="25" t="s">
        <v>176</v>
      </c>
      <c r="I3" s="25" t="s">
        <v>615</v>
      </c>
      <c r="J3" s="26" t="s">
        <v>176</v>
      </c>
      <c r="K3" s="26" t="s">
        <v>630</v>
      </c>
      <c r="L3" s="27" t="s">
        <v>176</v>
      </c>
      <c r="M3" s="27" t="s">
        <v>644</v>
      </c>
      <c r="N3" s="28" t="s">
        <v>185</v>
      </c>
      <c r="O3" s="28" t="s">
        <v>654</v>
      </c>
    </row>
    <row r="4" spans="1:15" x14ac:dyDescent="0.25">
      <c r="A4" t="s">
        <v>6</v>
      </c>
      <c r="B4" t="s">
        <v>60</v>
      </c>
      <c r="C4" t="s">
        <v>29</v>
      </c>
      <c r="D4" s="1">
        <v>37803</v>
      </c>
      <c r="E4" t="s">
        <v>61</v>
      </c>
      <c r="F4" t="s">
        <v>22</v>
      </c>
      <c r="G4" s="21" t="s">
        <v>179</v>
      </c>
      <c r="H4" s="25" t="s">
        <v>179</v>
      </c>
      <c r="I4" s="25" t="s">
        <v>616</v>
      </c>
      <c r="J4" s="26" t="s">
        <v>179</v>
      </c>
      <c r="K4" s="26" t="s">
        <v>631</v>
      </c>
      <c r="L4" s="27" t="s">
        <v>185</v>
      </c>
      <c r="M4" s="27" t="s">
        <v>646</v>
      </c>
      <c r="N4" s="28" t="s">
        <v>185</v>
      </c>
      <c r="O4" s="28" t="s">
        <v>655</v>
      </c>
    </row>
    <row r="5" spans="1:15" x14ac:dyDescent="0.25">
      <c r="A5" t="s">
        <v>11</v>
      </c>
      <c r="B5" t="s">
        <v>65</v>
      </c>
      <c r="C5" t="s">
        <v>66</v>
      </c>
      <c r="D5" s="1">
        <v>37504</v>
      </c>
      <c r="E5" t="s">
        <v>67</v>
      </c>
      <c r="F5" t="s">
        <v>4</v>
      </c>
      <c r="G5" s="21" t="s">
        <v>179</v>
      </c>
      <c r="H5" s="25" t="s">
        <v>179</v>
      </c>
      <c r="I5" s="25" t="s">
        <v>617</v>
      </c>
      <c r="J5" s="26" t="s">
        <v>185</v>
      </c>
      <c r="K5" s="26" t="s">
        <v>636</v>
      </c>
      <c r="L5" s="27" t="s">
        <v>185</v>
      </c>
      <c r="M5" s="27" t="s">
        <v>650</v>
      </c>
      <c r="N5" s="28"/>
      <c r="O5" s="28"/>
    </row>
    <row r="6" spans="1:15" x14ac:dyDescent="0.25">
      <c r="A6" t="s">
        <v>15</v>
      </c>
      <c r="B6" t="s">
        <v>57</v>
      </c>
      <c r="C6" t="s">
        <v>8</v>
      </c>
      <c r="D6" s="1">
        <v>38091</v>
      </c>
      <c r="E6" t="s">
        <v>58</v>
      </c>
      <c r="F6" t="s">
        <v>22</v>
      </c>
      <c r="G6" s="21" t="s">
        <v>179</v>
      </c>
      <c r="H6" s="25" t="s">
        <v>179</v>
      </c>
      <c r="I6" s="25" t="s">
        <v>619</v>
      </c>
      <c r="J6" s="26" t="s">
        <v>185</v>
      </c>
      <c r="K6" s="26" t="s">
        <v>632</v>
      </c>
      <c r="L6" s="27" t="s">
        <v>185</v>
      </c>
      <c r="M6" s="27" t="s">
        <v>645</v>
      </c>
      <c r="N6" s="28"/>
      <c r="O6" s="28"/>
    </row>
    <row r="7" spans="1:15" x14ac:dyDescent="0.25">
      <c r="A7" t="s">
        <v>18</v>
      </c>
      <c r="B7" t="s">
        <v>83</v>
      </c>
      <c r="C7" t="s">
        <v>13</v>
      </c>
      <c r="D7" s="1">
        <v>38121</v>
      </c>
      <c r="E7" t="s">
        <v>622</v>
      </c>
      <c r="F7" t="s">
        <v>22</v>
      </c>
      <c r="G7" s="21" t="s">
        <v>185</v>
      </c>
      <c r="H7" s="25" t="s">
        <v>185</v>
      </c>
      <c r="I7" s="25" t="s">
        <v>621</v>
      </c>
      <c r="J7" s="26" t="s">
        <v>185</v>
      </c>
      <c r="K7" s="26" t="s">
        <v>633</v>
      </c>
      <c r="L7" s="27" t="s">
        <v>185</v>
      </c>
      <c r="M7" s="27" t="s">
        <v>647</v>
      </c>
      <c r="N7" s="28" t="s">
        <v>185</v>
      </c>
      <c r="O7" s="28" t="s">
        <v>656</v>
      </c>
    </row>
    <row r="8" spans="1:15" x14ac:dyDescent="0.25">
      <c r="A8" t="s">
        <v>23</v>
      </c>
      <c r="B8" t="s">
        <v>73</v>
      </c>
      <c r="C8" t="s">
        <v>66</v>
      </c>
      <c r="D8" s="1">
        <v>38157</v>
      </c>
      <c r="E8" t="s">
        <v>74</v>
      </c>
      <c r="F8" t="s">
        <v>22</v>
      </c>
      <c r="G8" s="21" t="s">
        <v>185</v>
      </c>
      <c r="H8" s="25" t="s">
        <v>185</v>
      </c>
      <c r="I8" s="25" t="s">
        <v>623</v>
      </c>
      <c r="J8" s="26" t="s">
        <v>185</v>
      </c>
      <c r="K8" s="26" t="s">
        <v>637</v>
      </c>
      <c r="L8" s="27" t="s">
        <v>185</v>
      </c>
      <c r="M8" s="27" t="s">
        <v>648</v>
      </c>
      <c r="N8" s="28" t="s">
        <v>185</v>
      </c>
      <c r="O8" s="28" t="s">
        <v>657</v>
      </c>
    </row>
    <row r="9" spans="1:15" x14ac:dyDescent="0.25">
      <c r="A9" t="s">
        <v>27</v>
      </c>
      <c r="B9" t="s">
        <v>81</v>
      </c>
      <c r="C9" t="s">
        <v>66</v>
      </c>
      <c r="D9" s="1">
        <v>37931</v>
      </c>
      <c r="E9" t="s">
        <v>82</v>
      </c>
      <c r="F9" t="s">
        <v>22</v>
      </c>
      <c r="G9" s="21" t="s">
        <v>185</v>
      </c>
      <c r="H9" s="25" t="s">
        <v>185</v>
      </c>
      <c r="I9" s="25" t="s">
        <v>624</v>
      </c>
      <c r="J9" s="26" t="s">
        <v>185</v>
      </c>
      <c r="K9" s="26" t="s">
        <v>635</v>
      </c>
      <c r="L9" s="27" t="s">
        <v>185</v>
      </c>
      <c r="M9" s="27" t="s">
        <v>649</v>
      </c>
      <c r="N9" s="28" t="s">
        <v>185</v>
      </c>
      <c r="O9" s="28" t="s">
        <v>658</v>
      </c>
    </row>
    <row r="10" spans="1:15" x14ac:dyDescent="0.25">
      <c r="A10" t="s">
        <v>31</v>
      </c>
      <c r="B10" t="s">
        <v>92</v>
      </c>
      <c r="C10" t="s">
        <v>66</v>
      </c>
      <c r="D10" s="1">
        <v>37685</v>
      </c>
      <c r="E10" t="s">
        <v>93</v>
      </c>
      <c r="F10" t="s">
        <v>4</v>
      </c>
      <c r="G10" s="21" t="s">
        <v>185</v>
      </c>
      <c r="H10" s="25" t="s">
        <v>185</v>
      </c>
      <c r="I10" s="25" t="s">
        <v>625</v>
      </c>
      <c r="J10" s="26" t="s">
        <v>185</v>
      </c>
      <c r="K10" s="26" t="s">
        <v>638</v>
      </c>
      <c r="L10" s="27" t="s">
        <v>185</v>
      </c>
      <c r="M10" s="27" t="s">
        <v>651</v>
      </c>
      <c r="N10" s="28"/>
      <c r="O10" s="28"/>
    </row>
    <row r="11" spans="1:15" x14ac:dyDescent="0.25">
      <c r="A11" t="s">
        <v>35</v>
      </c>
      <c r="B11" t="s">
        <v>85</v>
      </c>
      <c r="C11" t="s">
        <v>20</v>
      </c>
      <c r="D11" s="1">
        <v>37947</v>
      </c>
      <c r="E11" t="s">
        <v>86</v>
      </c>
      <c r="F11" t="s">
        <v>22</v>
      </c>
      <c r="G11" s="21" t="s">
        <v>188</v>
      </c>
      <c r="H11" s="25" t="s">
        <v>188</v>
      </c>
      <c r="I11" s="25" t="s">
        <v>626</v>
      </c>
      <c r="J11" s="26" t="s">
        <v>188</v>
      </c>
      <c r="K11" s="26" t="s">
        <v>639</v>
      </c>
      <c r="L11" s="27"/>
      <c r="M11" s="27"/>
      <c r="N11" s="28" t="s">
        <v>188</v>
      </c>
      <c r="O11" s="28" t="s">
        <v>659</v>
      </c>
    </row>
    <row r="12" spans="1:15" x14ac:dyDescent="0.25">
      <c r="A12" t="s">
        <v>38</v>
      </c>
      <c r="B12" t="s">
        <v>89</v>
      </c>
      <c r="C12" t="s">
        <v>40</v>
      </c>
      <c r="D12" s="1">
        <v>37866</v>
      </c>
      <c r="E12" t="s">
        <v>90</v>
      </c>
      <c r="F12" t="s">
        <v>22</v>
      </c>
      <c r="G12" s="21" t="s">
        <v>392</v>
      </c>
      <c r="H12" s="25" t="s">
        <v>54</v>
      </c>
      <c r="I12" s="25" t="s">
        <v>627</v>
      </c>
      <c r="J12" s="26" t="s">
        <v>54</v>
      </c>
      <c r="K12" s="26" t="s">
        <v>640</v>
      </c>
      <c r="L12" s="27" t="s">
        <v>54</v>
      </c>
      <c r="M12" s="27" t="s">
        <v>652</v>
      </c>
      <c r="N12" s="22"/>
      <c r="O12" s="22"/>
    </row>
    <row r="13" spans="1:15" x14ac:dyDescent="0.25">
      <c r="A13" t="s">
        <v>42</v>
      </c>
      <c r="B13" t="s">
        <v>98</v>
      </c>
      <c r="C13" t="s">
        <v>40</v>
      </c>
      <c r="D13" s="1">
        <v>37678</v>
      </c>
      <c r="E13" t="s">
        <v>99</v>
      </c>
      <c r="F13" t="s">
        <v>4</v>
      </c>
      <c r="G13" s="21" t="s">
        <v>392</v>
      </c>
      <c r="H13" s="25" t="s">
        <v>54</v>
      </c>
      <c r="I13" s="25" t="s">
        <v>628</v>
      </c>
      <c r="J13" s="26" t="s">
        <v>55</v>
      </c>
      <c r="K13" s="26" t="s">
        <v>641</v>
      </c>
      <c r="L13" s="23"/>
      <c r="M13" s="23"/>
      <c r="N13" s="22"/>
      <c r="O13" s="22"/>
    </row>
    <row r="14" spans="1:15" x14ac:dyDescent="0.25">
      <c r="A14" s="2" t="s">
        <v>103</v>
      </c>
      <c r="B14" s="2"/>
      <c r="C14" s="2"/>
      <c r="D14" s="8"/>
      <c r="E14" s="2"/>
      <c r="F14" s="2"/>
      <c r="G14" s="18"/>
      <c r="H14" s="13"/>
      <c r="I14" s="13"/>
      <c r="J14" s="14"/>
      <c r="K14" s="14"/>
      <c r="L14" s="15"/>
      <c r="M14" s="15"/>
      <c r="N14" s="16"/>
      <c r="O14" s="16"/>
    </row>
    <row r="15" spans="1:15" x14ac:dyDescent="0.25">
      <c r="A15" t="s">
        <v>0</v>
      </c>
      <c r="B15" t="s">
        <v>662</v>
      </c>
      <c r="C15" t="s">
        <v>66</v>
      </c>
      <c r="D15" s="1">
        <v>38866</v>
      </c>
      <c r="E15" t="s">
        <v>663</v>
      </c>
      <c r="F15" t="s">
        <v>59</v>
      </c>
      <c r="G15" s="17" t="s">
        <v>179</v>
      </c>
      <c r="H15" s="25" t="s">
        <v>179</v>
      </c>
      <c r="I15" s="25" t="s">
        <v>660</v>
      </c>
      <c r="J15" s="37" t="s">
        <v>179</v>
      </c>
      <c r="K15" s="37" t="s">
        <v>758</v>
      </c>
      <c r="L15" s="23" t="s">
        <v>179</v>
      </c>
      <c r="M15" s="23" t="s">
        <v>802</v>
      </c>
      <c r="N15" s="22" t="s">
        <v>179</v>
      </c>
      <c r="O15" s="22" t="s">
        <v>836</v>
      </c>
    </row>
    <row r="16" spans="1:15" x14ac:dyDescent="0.25">
      <c r="A16" t="s">
        <v>6</v>
      </c>
      <c r="B16" t="s">
        <v>665</v>
      </c>
      <c r="C16" t="s">
        <v>145</v>
      </c>
      <c r="D16" s="1">
        <v>38241</v>
      </c>
      <c r="E16" t="s">
        <v>666</v>
      </c>
      <c r="F16" t="s">
        <v>64</v>
      </c>
      <c r="G16" s="17" t="s">
        <v>176</v>
      </c>
      <c r="H16" s="25" t="s">
        <v>179</v>
      </c>
      <c r="I16" s="25" t="s">
        <v>182</v>
      </c>
      <c r="J16" s="37" t="s">
        <v>176</v>
      </c>
      <c r="K16" s="37" t="s">
        <v>756</v>
      </c>
      <c r="L16" s="23" t="s">
        <v>176</v>
      </c>
      <c r="M16" s="23" t="s">
        <v>798</v>
      </c>
      <c r="N16" s="22" t="s">
        <v>176</v>
      </c>
      <c r="O16" s="22" t="s">
        <v>834</v>
      </c>
    </row>
    <row r="17" spans="1:15" x14ac:dyDescent="0.25">
      <c r="A17" t="s">
        <v>11</v>
      </c>
      <c r="B17" t="s">
        <v>669</v>
      </c>
      <c r="C17" t="s">
        <v>13</v>
      </c>
      <c r="D17" s="1">
        <v>38722</v>
      </c>
      <c r="E17" t="s">
        <v>670</v>
      </c>
      <c r="F17" t="s">
        <v>59</v>
      </c>
      <c r="G17" s="17" t="s">
        <v>179</v>
      </c>
      <c r="H17" s="25" t="s">
        <v>179</v>
      </c>
      <c r="I17" s="25" t="s">
        <v>667</v>
      </c>
      <c r="J17" s="37" t="s">
        <v>179</v>
      </c>
      <c r="K17" s="37" t="s">
        <v>760</v>
      </c>
      <c r="L17" s="23" t="s">
        <v>179</v>
      </c>
      <c r="M17" s="23" t="s">
        <v>800</v>
      </c>
      <c r="N17" s="22" t="s">
        <v>185</v>
      </c>
      <c r="O17" s="22" t="s">
        <v>838</v>
      </c>
    </row>
    <row r="18" spans="1:15" x14ac:dyDescent="0.25">
      <c r="A18" t="s">
        <v>15</v>
      </c>
      <c r="B18" t="s">
        <v>673</v>
      </c>
      <c r="C18" t="s">
        <v>13</v>
      </c>
      <c r="D18" s="1">
        <v>38524</v>
      </c>
      <c r="E18" t="s">
        <v>674</v>
      </c>
      <c r="F18" t="s">
        <v>64</v>
      </c>
      <c r="G18" s="17" t="s">
        <v>179</v>
      </c>
      <c r="H18" s="25" t="s">
        <v>179</v>
      </c>
      <c r="I18" s="25" t="s">
        <v>671</v>
      </c>
      <c r="J18" s="37" t="s">
        <v>185</v>
      </c>
      <c r="K18" s="37" t="s">
        <v>762</v>
      </c>
      <c r="L18" s="23" t="s">
        <v>185</v>
      </c>
      <c r="M18" s="23" t="s">
        <v>804</v>
      </c>
      <c r="N18" s="22" t="s">
        <v>185</v>
      </c>
      <c r="O18" s="22" t="s">
        <v>843</v>
      </c>
    </row>
    <row r="19" spans="1:15" x14ac:dyDescent="0.25">
      <c r="A19" t="s">
        <v>18</v>
      </c>
      <c r="B19" t="s">
        <v>677</v>
      </c>
      <c r="C19" t="s">
        <v>20</v>
      </c>
      <c r="D19" s="1">
        <v>38481</v>
      </c>
      <c r="E19" t="s">
        <v>678</v>
      </c>
      <c r="F19" t="s">
        <v>64</v>
      </c>
      <c r="G19" s="17" t="s">
        <v>179</v>
      </c>
      <c r="H19" s="25" t="s">
        <v>179</v>
      </c>
      <c r="I19" s="25" t="s">
        <v>675</v>
      </c>
      <c r="J19" s="37" t="s">
        <v>185</v>
      </c>
      <c r="K19" s="37" t="s">
        <v>763</v>
      </c>
      <c r="L19" s="23" t="s">
        <v>185</v>
      </c>
      <c r="M19" s="23" t="s">
        <v>806</v>
      </c>
      <c r="N19" s="22" t="s">
        <v>188</v>
      </c>
      <c r="O19" s="22" t="s">
        <v>847</v>
      </c>
    </row>
    <row r="20" spans="1:15" x14ac:dyDescent="0.25">
      <c r="A20" t="s">
        <v>23</v>
      </c>
      <c r="B20" t="s">
        <v>681</v>
      </c>
      <c r="C20" t="s">
        <v>29</v>
      </c>
      <c r="D20" s="1">
        <v>38875</v>
      </c>
      <c r="E20" t="s">
        <v>682</v>
      </c>
      <c r="F20" t="s">
        <v>59</v>
      </c>
      <c r="G20" s="17" t="s">
        <v>185</v>
      </c>
      <c r="H20" s="25" t="s">
        <v>185</v>
      </c>
      <c r="I20" s="25" t="s">
        <v>679</v>
      </c>
      <c r="J20" s="37" t="s">
        <v>185</v>
      </c>
      <c r="K20" s="37" t="s">
        <v>765</v>
      </c>
      <c r="L20" s="23" t="s">
        <v>185</v>
      </c>
      <c r="M20" s="23" t="s">
        <v>808</v>
      </c>
      <c r="N20" s="22"/>
      <c r="O20" s="22"/>
    </row>
    <row r="21" spans="1:15" x14ac:dyDescent="0.25">
      <c r="A21" t="s">
        <v>27</v>
      </c>
      <c r="B21" t="s">
        <v>685</v>
      </c>
      <c r="C21" t="s">
        <v>13</v>
      </c>
      <c r="D21" s="1">
        <v>38565</v>
      </c>
      <c r="E21" t="s">
        <v>686</v>
      </c>
      <c r="F21" t="s">
        <v>59</v>
      </c>
      <c r="G21" s="17" t="s">
        <v>185</v>
      </c>
      <c r="H21" s="25" t="s">
        <v>185</v>
      </c>
      <c r="I21" s="25" t="s">
        <v>683</v>
      </c>
      <c r="J21" s="37" t="s">
        <v>188</v>
      </c>
      <c r="K21" s="37" t="s">
        <v>773</v>
      </c>
      <c r="L21" s="23" t="s">
        <v>188</v>
      </c>
      <c r="M21" s="23" t="s">
        <v>818</v>
      </c>
      <c r="N21" s="22"/>
      <c r="O21" s="22"/>
    </row>
    <row r="22" spans="1:15" x14ac:dyDescent="0.25">
      <c r="A22" t="s">
        <v>31</v>
      </c>
      <c r="B22" t="s">
        <v>688</v>
      </c>
      <c r="C22" t="s">
        <v>145</v>
      </c>
      <c r="D22" s="1">
        <v>38490</v>
      </c>
      <c r="E22" t="s">
        <v>689</v>
      </c>
      <c r="F22" t="s">
        <v>64</v>
      </c>
      <c r="G22" s="17" t="s">
        <v>185</v>
      </c>
      <c r="H22" s="25" t="s">
        <v>185</v>
      </c>
      <c r="I22" s="25" t="s">
        <v>416</v>
      </c>
      <c r="J22" s="37" t="s">
        <v>185</v>
      </c>
      <c r="K22" s="37" t="s">
        <v>767</v>
      </c>
      <c r="L22" s="23" t="s">
        <v>185</v>
      </c>
      <c r="M22" s="23" t="s">
        <v>810</v>
      </c>
      <c r="N22" s="22" t="s">
        <v>185</v>
      </c>
      <c r="O22" s="22" t="s">
        <v>839</v>
      </c>
    </row>
    <row r="23" spans="1:15" x14ac:dyDescent="0.25">
      <c r="A23" t="s">
        <v>35</v>
      </c>
      <c r="B23" t="s">
        <v>692</v>
      </c>
      <c r="C23" t="s">
        <v>66</v>
      </c>
      <c r="D23" s="1">
        <v>38806</v>
      </c>
      <c r="E23" t="s">
        <v>693</v>
      </c>
      <c r="F23" t="s">
        <v>59</v>
      </c>
      <c r="G23" s="17" t="s">
        <v>185</v>
      </c>
      <c r="H23" s="25" t="s">
        <v>185</v>
      </c>
      <c r="I23" s="25" t="s">
        <v>690</v>
      </c>
      <c r="J23" s="37" t="s">
        <v>54</v>
      </c>
      <c r="K23" s="37" t="s">
        <v>779</v>
      </c>
      <c r="L23" s="23" t="s">
        <v>54</v>
      </c>
      <c r="M23" s="23" t="s">
        <v>822</v>
      </c>
      <c r="N23" s="22"/>
      <c r="O23" s="22"/>
    </row>
    <row r="24" spans="1:15" x14ac:dyDescent="0.25">
      <c r="A24" t="s">
        <v>38</v>
      </c>
      <c r="B24" t="s">
        <v>696</v>
      </c>
      <c r="C24" t="s">
        <v>40</v>
      </c>
      <c r="D24" s="1">
        <v>38456</v>
      </c>
      <c r="E24" t="s">
        <v>697</v>
      </c>
      <c r="F24" t="s">
        <v>64</v>
      </c>
      <c r="G24" s="17" t="s">
        <v>185</v>
      </c>
      <c r="H24" s="25" t="s">
        <v>188</v>
      </c>
      <c r="I24" s="25" t="s">
        <v>694</v>
      </c>
      <c r="J24" s="37" t="s">
        <v>185</v>
      </c>
      <c r="K24" s="37" t="s">
        <v>769</v>
      </c>
      <c r="L24" s="23" t="s">
        <v>185</v>
      </c>
      <c r="M24" s="23" t="s">
        <v>814</v>
      </c>
      <c r="N24" s="22" t="s">
        <v>188</v>
      </c>
      <c r="O24" s="22" t="s">
        <v>845</v>
      </c>
    </row>
    <row r="25" spans="1:15" x14ac:dyDescent="0.25">
      <c r="A25" t="s">
        <v>42</v>
      </c>
      <c r="B25" t="s">
        <v>700</v>
      </c>
      <c r="C25" t="s">
        <v>66</v>
      </c>
      <c r="D25" s="1">
        <v>38247</v>
      </c>
      <c r="E25" t="s">
        <v>701</v>
      </c>
      <c r="F25" t="s">
        <v>64</v>
      </c>
      <c r="G25" s="17" t="s">
        <v>188</v>
      </c>
      <c r="H25" s="25" t="s">
        <v>188</v>
      </c>
      <c r="I25" s="25" t="s">
        <v>698</v>
      </c>
      <c r="J25" s="37" t="s">
        <v>188</v>
      </c>
      <c r="K25" s="37" t="s">
        <v>777</v>
      </c>
      <c r="L25" s="23" t="s">
        <v>54</v>
      </c>
      <c r="M25" s="23" t="s">
        <v>820</v>
      </c>
      <c r="N25" s="22"/>
      <c r="O25" s="22"/>
    </row>
    <row r="26" spans="1:15" x14ac:dyDescent="0.25">
      <c r="A26" t="s">
        <v>45</v>
      </c>
      <c r="B26" t="s">
        <v>704</v>
      </c>
      <c r="C26" t="s">
        <v>33</v>
      </c>
      <c r="D26" s="1">
        <v>38730</v>
      </c>
      <c r="E26" t="s">
        <v>705</v>
      </c>
      <c r="F26" t="s">
        <v>59</v>
      </c>
      <c r="G26" s="17" t="s">
        <v>188</v>
      </c>
      <c r="H26" s="25" t="s">
        <v>188</v>
      </c>
      <c r="I26" s="25" t="s">
        <v>702</v>
      </c>
      <c r="J26" s="37" t="s">
        <v>188</v>
      </c>
      <c r="K26" s="37" t="s">
        <v>775</v>
      </c>
      <c r="L26" s="23" t="s">
        <v>188</v>
      </c>
      <c r="M26" s="23" t="s">
        <v>816</v>
      </c>
      <c r="N26" s="22"/>
      <c r="O26" s="22"/>
    </row>
    <row r="27" spans="1:15" x14ac:dyDescent="0.25">
      <c r="A27" t="s">
        <v>48</v>
      </c>
      <c r="B27" t="s">
        <v>708</v>
      </c>
      <c r="C27" t="s">
        <v>709</v>
      </c>
      <c r="D27" s="1">
        <v>38762</v>
      </c>
      <c r="E27" t="s">
        <v>710</v>
      </c>
      <c r="F27" t="s">
        <v>59</v>
      </c>
      <c r="G27" s="17" t="s">
        <v>188</v>
      </c>
      <c r="H27" s="25" t="s">
        <v>188</v>
      </c>
      <c r="I27" s="25" t="s">
        <v>706</v>
      </c>
      <c r="J27" s="37" t="s">
        <v>54</v>
      </c>
      <c r="K27" s="37" t="s">
        <v>781</v>
      </c>
      <c r="L27" s="23" t="s">
        <v>566</v>
      </c>
      <c r="M27" s="23" t="s">
        <v>830</v>
      </c>
      <c r="N27" s="22" t="s">
        <v>566</v>
      </c>
      <c r="O27" s="22" t="s">
        <v>849</v>
      </c>
    </row>
    <row r="28" spans="1:15" x14ac:dyDescent="0.25">
      <c r="A28" t="s">
        <v>51</v>
      </c>
      <c r="B28" t="s">
        <v>713</v>
      </c>
      <c r="C28" t="s">
        <v>145</v>
      </c>
      <c r="D28" s="1">
        <v>38457</v>
      </c>
      <c r="E28" t="s">
        <v>714</v>
      </c>
      <c r="F28" t="s">
        <v>64</v>
      </c>
      <c r="G28" s="17" t="s">
        <v>185</v>
      </c>
      <c r="H28" s="25" t="s">
        <v>188</v>
      </c>
      <c r="I28" s="25" t="s">
        <v>711</v>
      </c>
      <c r="J28" s="37" t="s">
        <v>185</v>
      </c>
      <c r="K28" s="37" t="s">
        <v>771</v>
      </c>
      <c r="L28" s="23" t="s">
        <v>185</v>
      </c>
      <c r="M28" s="23" t="s">
        <v>812</v>
      </c>
      <c r="N28" s="22" t="s">
        <v>185</v>
      </c>
      <c r="O28" s="22" t="s">
        <v>841</v>
      </c>
    </row>
    <row r="29" spans="1:15" x14ac:dyDescent="0.25">
      <c r="A29" t="s">
        <v>91</v>
      </c>
      <c r="B29" t="s">
        <v>717</v>
      </c>
      <c r="C29" t="s">
        <v>8</v>
      </c>
      <c r="D29" s="1">
        <v>38719</v>
      </c>
      <c r="E29" t="s">
        <v>718</v>
      </c>
      <c r="F29" t="s">
        <v>59</v>
      </c>
      <c r="G29" s="17" t="s">
        <v>54</v>
      </c>
      <c r="H29" s="25" t="s">
        <v>54</v>
      </c>
      <c r="I29" s="25" t="s">
        <v>715</v>
      </c>
      <c r="J29" s="37" t="s">
        <v>55</v>
      </c>
      <c r="K29" s="37" t="s">
        <v>785</v>
      </c>
      <c r="L29" s="23" t="s">
        <v>566</v>
      </c>
      <c r="M29" s="23" t="s">
        <v>831</v>
      </c>
      <c r="N29" s="22"/>
      <c r="O29" s="22"/>
    </row>
    <row r="30" spans="1:15" x14ac:dyDescent="0.25">
      <c r="A30" t="s">
        <v>94</v>
      </c>
      <c r="B30" t="s">
        <v>721</v>
      </c>
      <c r="C30" t="s">
        <v>40</v>
      </c>
      <c r="D30" s="1">
        <v>38483</v>
      </c>
      <c r="E30" t="s">
        <v>722</v>
      </c>
      <c r="F30" t="s">
        <v>64</v>
      </c>
      <c r="G30" s="17" t="s">
        <v>54</v>
      </c>
      <c r="H30" s="25" t="s">
        <v>54</v>
      </c>
      <c r="I30" s="25" t="s">
        <v>719</v>
      </c>
      <c r="J30" s="37" t="s">
        <v>55</v>
      </c>
      <c r="K30" s="37" t="s">
        <v>272</v>
      </c>
      <c r="L30" s="23" t="s">
        <v>55</v>
      </c>
      <c r="M30" s="23" t="s">
        <v>826</v>
      </c>
      <c r="N30" s="22"/>
      <c r="O30" s="22"/>
    </row>
    <row r="31" spans="1:15" x14ac:dyDescent="0.25">
      <c r="A31" t="s">
        <v>97</v>
      </c>
      <c r="B31" t="s">
        <v>725</v>
      </c>
      <c r="C31" t="s">
        <v>123</v>
      </c>
      <c r="D31" s="1">
        <v>38796</v>
      </c>
      <c r="E31" t="s">
        <v>726</v>
      </c>
      <c r="F31" t="s">
        <v>59</v>
      </c>
      <c r="G31" s="17" t="s">
        <v>54</v>
      </c>
      <c r="H31" s="25" t="s">
        <v>54</v>
      </c>
      <c r="I31" s="25" t="s">
        <v>723</v>
      </c>
      <c r="J31" s="37" t="s">
        <v>55</v>
      </c>
      <c r="K31" s="37" t="s">
        <v>783</v>
      </c>
      <c r="L31" s="23" t="s">
        <v>55</v>
      </c>
      <c r="M31" s="23" t="s">
        <v>824</v>
      </c>
      <c r="N31" s="22"/>
      <c r="O31" s="22"/>
    </row>
    <row r="32" spans="1:15" x14ac:dyDescent="0.25">
      <c r="A32" t="s">
        <v>100</v>
      </c>
      <c r="B32" t="s">
        <v>729</v>
      </c>
      <c r="C32" t="s">
        <v>2</v>
      </c>
      <c r="D32" s="1">
        <v>38423</v>
      </c>
      <c r="E32" t="s">
        <v>730</v>
      </c>
      <c r="F32" t="s">
        <v>64</v>
      </c>
      <c r="G32" s="17" t="s">
        <v>55</v>
      </c>
      <c r="H32" s="25" t="s">
        <v>55</v>
      </c>
      <c r="I32" s="25" t="s">
        <v>727</v>
      </c>
      <c r="J32" s="37" t="s">
        <v>55</v>
      </c>
      <c r="K32" s="37" t="s">
        <v>788</v>
      </c>
      <c r="L32" s="23" t="s">
        <v>174</v>
      </c>
      <c r="M32" s="23" t="s">
        <v>828</v>
      </c>
      <c r="N32" s="22"/>
      <c r="O32" s="22"/>
    </row>
    <row r="33" spans="1:15" x14ac:dyDescent="0.25">
      <c r="A33" s="24" t="s">
        <v>614</v>
      </c>
      <c r="B33" t="s">
        <v>733</v>
      </c>
      <c r="C33" t="s">
        <v>145</v>
      </c>
      <c r="D33" s="1">
        <v>38744</v>
      </c>
      <c r="E33" t="s">
        <v>734</v>
      </c>
      <c r="F33" t="s">
        <v>59</v>
      </c>
      <c r="G33" s="17" t="s">
        <v>174</v>
      </c>
      <c r="H33" s="25" t="s">
        <v>174</v>
      </c>
      <c r="I33" s="25" t="s">
        <v>731</v>
      </c>
      <c r="J33" s="37" t="s">
        <v>566</v>
      </c>
      <c r="K33" s="37" t="s">
        <v>790</v>
      </c>
      <c r="L33" s="23" t="s">
        <v>566</v>
      </c>
      <c r="M33" s="23" t="s">
        <v>832</v>
      </c>
      <c r="N33" s="22"/>
      <c r="O33" s="22"/>
    </row>
    <row r="34" spans="1:15" x14ac:dyDescent="0.25">
      <c r="A34" t="s">
        <v>735</v>
      </c>
      <c r="B34" t="s">
        <v>738</v>
      </c>
      <c r="C34" t="s">
        <v>29</v>
      </c>
      <c r="D34" s="1">
        <v>38351</v>
      </c>
      <c r="E34" t="s">
        <v>739</v>
      </c>
      <c r="F34" t="s">
        <v>64</v>
      </c>
      <c r="G34" s="25" t="s">
        <v>566</v>
      </c>
      <c r="H34" s="25" t="s">
        <v>566</v>
      </c>
      <c r="I34" s="25" t="s">
        <v>736</v>
      </c>
      <c r="J34" s="26" t="s">
        <v>566</v>
      </c>
      <c r="K34" s="26" t="s">
        <v>793</v>
      </c>
      <c r="L34" s="27"/>
      <c r="M34" s="27"/>
      <c r="N34" s="38"/>
      <c r="O34" s="38"/>
    </row>
    <row r="35" spans="1:15" x14ac:dyDescent="0.25">
      <c r="A35" t="s">
        <v>741</v>
      </c>
      <c r="B35" t="s">
        <v>744</v>
      </c>
      <c r="C35" t="s">
        <v>158</v>
      </c>
      <c r="D35" s="1">
        <v>38594</v>
      </c>
      <c r="F35" t="s">
        <v>59</v>
      </c>
      <c r="G35" s="25" t="s">
        <v>566</v>
      </c>
      <c r="H35" s="25" t="s">
        <v>566</v>
      </c>
      <c r="I35" s="25" t="s">
        <v>742</v>
      </c>
      <c r="J35" s="26" t="s">
        <v>566</v>
      </c>
      <c r="K35" s="26" t="s">
        <v>792</v>
      </c>
      <c r="L35" s="27"/>
      <c r="M35" s="27"/>
      <c r="N35" s="38"/>
      <c r="O35" s="38"/>
    </row>
    <row r="36" spans="1:15" x14ac:dyDescent="0.25">
      <c r="A36" s="24" t="s">
        <v>745</v>
      </c>
      <c r="B36" t="s">
        <v>748</v>
      </c>
      <c r="C36" t="s">
        <v>66</v>
      </c>
      <c r="D36" s="1">
        <v>38865</v>
      </c>
      <c r="E36" t="s">
        <v>749</v>
      </c>
      <c r="F36" t="s">
        <v>59</v>
      </c>
      <c r="G36" s="25" t="s">
        <v>566</v>
      </c>
      <c r="H36" s="25" t="s">
        <v>566</v>
      </c>
      <c r="I36" s="25" t="s">
        <v>746</v>
      </c>
      <c r="J36" s="26" t="s">
        <v>566</v>
      </c>
      <c r="K36" s="26" t="s">
        <v>795</v>
      </c>
      <c r="L36" s="27"/>
      <c r="M36" s="27"/>
      <c r="N36" s="38"/>
      <c r="O36" s="38"/>
    </row>
  </sheetData>
  <sortState xmlns:xlrd2="http://schemas.microsoft.com/office/spreadsheetml/2017/richdata2" ref="B17:O34">
    <sortCondition ref="G17:G34" customList="M,I,II,III,Młz,Młs,Młb"/>
  </sortState>
  <mergeCells count="5">
    <mergeCell ref="H1:I1"/>
    <mergeCell ref="J1:K1"/>
    <mergeCell ref="L1:M1"/>
    <mergeCell ref="N1:O1"/>
    <mergeCell ref="G1:G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B9EA-8952-4C92-ABF7-84650914F901}">
  <dimension ref="A3:S149"/>
  <sheetViews>
    <sheetView topLeftCell="A50" workbookViewId="0">
      <selection activeCell="R60" sqref="R60:S82"/>
    </sheetView>
  </sheetViews>
  <sheetFormatPr defaultRowHeight="15" x14ac:dyDescent="0.25"/>
  <cols>
    <col min="2" max="6" width="12" customWidth="1"/>
    <col min="7" max="7" width="18.28515625" customWidth="1"/>
    <col min="8" max="13" width="13" customWidth="1"/>
  </cols>
  <sheetData>
    <row r="3" spans="1:12" x14ac:dyDescent="0.25">
      <c r="A3" t="s">
        <v>629</v>
      </c>
    </row>
    <row r="5" spans="1:12" x14ac:dyDescent="0.25">
      <c r="B5" t="s">
        <v>0</v>
      </c>
      <c r="C5" t="s">
        <v>615</v>
      </c>
      <c r="E5" t="s">
        <v>68</v>
      </c>
      <c r="F5" t="s">
        <v>69</v>
      </c>
      <c r="G5" s="1">
        <v>37883</v>
      </c>
      <c r="H5" t="s">
        <v>70</v>
      </c>
      <c r="I5" t="s">
        <v>22</v>
      </c>
      <c r="J5" t="s">
        <v>141</v>
      </c>
      <c r="K5" s="1">
        <v>44528</v>
      </c>
      <c r="L5" t="s">
        <v>176</v>
      </c>
    </row>
    <row r="6" spans="1:12" x14ac:dyDescent="0.25">
      <c r="B6" t="s">
        <v>6</v>
      </c>
      <c r="C6" t="s">
        <v>616</v>
      </c>
      <c r="E6" t="s">
        <v>60</v>
      </c>
      <c r="F6" t="s">
        <v>29</v>
      </c>
      <c r="G6" s="1">
        <v>37803</v>
      </c>
      <c r="H6" t="s">
        <v>61</v>
      </c>
      <c r="I6" t="s">
        <v>22</v>
      </c>
      <c r="J6" t="s">
        <v>141</v>
      </c>
      <c r="K6" s="1">
        <v>44470</v>
      </c>
      <c r="L6" t="s">
        <v>179</v>
      </c>
    </row>
    <row r="7" spans="1:12" x14ac:dyDescent="0.25">
      <c r="B7" t="s">
        <v>11</v>
      </c>
      <c r="C7" t="s">
        <v>617</v>
      </c>
      <c r="E7" t="s">
        <v>65</v>
      </c>
      <c r="F7" t="s">
        <v>66</v>
      </c>
      <c r="G7" s="1">
        <v>37504</v>
      </c>
      <c r="H7" t="s">
        <v>67</v>
      </c>
      <c r="I7" t="s">
        <v>4</v>
      </c>
      <c r="J7" t="s">
        <v>618</v>
      </c>
      <c r="K7" s="1">
        <v>44506</v>
      </c>
      <c r="L7" t="s">
        <v>179</v>
      </c>
    </row>
    <row r="8" spans="1:12" x14ac:dyDescent="0.25">
      <c r="B8" t="s">
        <v>15</v>
      </c>
      <c r="C8" t="s">
        <v>619</v>
      </c>
      <c r="E8" t="s">
        <v>57</v>
      </c>
      <c r="F8" t="s">
        <v>8</v>
      </c>
      <c r="G8" s="1">
        <v>38091</v>
      </c>
      <c r="H8" t="s">
        <v>58</v>
      </c>
      <c r="I8" t="s">
        <v>22</v>
      </c>
      <c r="J8" t="s">
        <v>620</v>
      </c>
      <c r="K8" s="1">
        <v>44541</v>
      </c>
      <c r="L8" t="s">
        <v>179</v>
      </c>
    </row>
    <row r="9" spans="1:12" x14ac:dyDescent="0.25">
      <c r="B9" t="s">
        <v>18</v>
      </c>
      <c r="C9" t="s">
        <v>621</v>
      </c>
      <c r="E9" t="s">
        <v>83</v>
      </c>
      <c r="F9" t="s">
        <v>13</v>
      </c>
      <c r="G9" s="1">
        <v>38121</v>
      </c>
      <c r="H9" t="s">
        <v>622</v>
      </c>
      <c r="I9" t="s">
        <v>22</v>
      </c>
      <c r="J9" t="s">
        <v>141</v>
      </c>
      <c r="K9" s="1">
        <v>44470</v>
      </c>
      <c r="L9" t="s">
        <v>185</v>
      </c>
    </row>
    <row r="10" spans="1:12" x14ac:dyDescent="0.25">
      <c r="B10" t="s">
        <v>23</v>
      </c>
      <c r="C10" t="s">
        <v>623</v>
      </c>
      <c r="E10" t="s">
        <v>73</v>
      </c>
      <c r="F10" t="s">
        <v>66</v>
      </c>
      <c r="G10" s="1">
        <v>38157</v>
      </c>
      <c r="H10" t="s">
        <v>74</v>
      </c>
      <c r="I10" t="s">
        <v>22</v>
      </c>
      <c r="J10" t="s">
        <v>618</v>
      </c>
      <c r="K10" s="1">
        <v>44506</v>
      </c>
      <c r="L10" t="s">
        <v>185</v>
      </c>
    </row>
    <row r="11" spans="1:12" x14ac:dyDescent="0.25">
      <c r="B11" t="s">
        <v>27</v>
      </c>
      <c r="C11" t="s">
        <v>624</v>
      </c>
      <c r="E11" t="s">
        <v>81</v>
      </c>
      <c r="F11" t="s">
        <v>66</v>
      </c>
      <c r="G11" s="1">
        <v>37931</v>
      </c>
      <c r="H11" t="s">
        <v>82</v>
      </c>
      <c r="I11" t="s">
        <v>22</v>
      </c>
      <c r="J11" t="s">
        <v>618</v>
      </c>
      <c r="K11" s="1">
        <v>44550</v>
      </c>
      <c r="L11" t="s">
        <v>185</v>
      </c>
    </row>
    <row r="12" spans="1:12" x14ac:dyDescent="0.25">
      <c r="B12" t="s">
        <v>31</v>
      </c>
      <c r="C12" t="s">
        <v>625</v>
      </c>
      <c r="E12" t="s">
        <v>92</v>
      </c>
      <c r="F12" t="s">
        <v>66</v>
      </c>
      <c r="G12" s="1">
        <v>37685</v>
      </c>
      <c r="H12" t="s">
        <v>93</v>
      </c>
      <c r="I12" t="s">
        <v>4</v>
      </c>
      <c r="J12" t="s">
        <v>618</v>
      </c>
      <c r="K12" s="1">
        <v>44497</v>
      </c>
      <c r="L12" t="s">
        <v>185</v>
      </c>
    </row>
    <row r="13" spans="1:12" x14ac:dyDescent="0.25">
      <c r="B13" t="s">
        <v>35</v>
      </c>
      <c r="C13" t="s">
        <v>626</v>
      </c>
      <c r="E13" t="s">
        <v>85</v>
      </c>
      <c r="F13" t="s">
        <v>20</v>
      </c>
      <c r="G13" s="1">
        <v>37947</v>
      </c>
      <c r="H13" t="s">
        <v>86</v>
      </c>
      <c r="I13" t="s">
        <v>22</v>
      </c>
      <c r="J13" t="s">
        <v>618</v>
      </c>
      <c r="K13" s="1">
        <v>44497</v>
      </c>
      <c r="L13" t="s">
        <v>188</v>
      </c>
    </row>
    <row r="14" spans="1:12" x14ac:dyDescent="0.25">
      <c r="B14" t="s">
        <v>38</v>
      </c>
      <c r="C14" t="s">
        <v>627</v>
      </c>
      <c r="E14" t="s">
        <v>89</v>
      </c>
      <c r="F14" t="s">
        <v>40</v>
      </c>
      <c r="G14" s="1">
        <v>37866</v>
      </c>
      <c r="H14" t="s">
        <v>90</v>
      </c>
      <c r="I14" t="s">
        <v>22</v>
      </c>
      <c r="J14" t="s">
        <v>618</v>
      </c>
      <c r="K14" s="1">
        <v>44507</v>
      </c>
      <c r="L14" t="s">
        <v>54</v>
      </c>
    </row>
    <row r="15" spans="1:12" x14ac:dyDescent="0.25">
      <c r="B15" t="s">
        <v>42</v>
      </c>
      <c r="C15" t="s">
        <v>628</v>
      </c>
      <c r="E15" t="s">
        <v>98</v>
      </c>
      <c r="F15" t="s">
        <v>40</v>
      </c>
      <c r="G15" s="1">
        <v>37678</v>
      </c>
      <c r="H15" t="s">
        <v>99</v>
      </c>
      <c r="I15" t="s">
        <v>4</v>
      </c>
      <c r="J15" t="s">
        <v>620</v>
      </c>
      <c r="K15" s="1">
        <v>44541</v>
      </c>
      <c r="L15" t="s">
        <v>54</v>
      </c>
    </row>
    <row r="18" spans="1:19" x14ac:dyDescent="0.25">
      <c r="A18" t="s">
        <v>642</v>
      </c>
      <c r="R18" t="s">
        <v>176</v>
      </c>
      <c r="S18" t="s">
        <v>630</v>
      </c>
    </row>
    <row r="19" spans="1:19" x14ac:dyDescent="0.25">
      <c r="R19" t="s">
        <v>179</v>
      </c>
      <c r="S19" t="s">
        <v>631</v>
      </c>
    </row>
    <row r="20" spans="1:19" x14ac:dyDescent="0.25">
      <c r="B20" t="s">
        <v>0</v>
      </c>
      <c r="E20" t="s">
        <v>68</v>
      </c>
      <c r="F20" t="s">
        <v>69</v>
      </c>
      <c r="G20" s="1">
        <v>37883</v>
      </c>
      <c r="H20" t="s">
        <v>70</v>
      </c>
      <c r="I20" t="s">
        <v>22</v>
      </c>
      <c r="J20" t="s">
        <v>141</v>
      </c>
      <c r="K20" s="1">
        <v>44527</v>
      </c>
      <c r="L20" t="s">
        <v>176</v>
      </c>
      <c r="R20" t="s">
        <v>185</v>
      </c>
      <c r="S20" t="s">
        <v>636</v>
      </c>
    </row>
    <row r="21" spans="1:19" x14ac:dyDescent="0.25">
      <c r="B21" t="s">
        <v>6</v>
      </c>
      <c r="E21" t="s">
        <v>60</v>
      </c>
      <c r="F21" t="s">
        <v>29</v>
      </c>
      <c r="G21" s="1">
        <v>37803</v>
      </c>
      <c r="H21" t="s">
        <v>61</v>
      </c>
      <c r="I21" t="s">
        <v>22</v>
      </c>
      <c r="J21" t="s">
        <v>141</v>
      </c>
      <c r="K21" s="1">
        <v>44470</v>
      </c>
      <c r="L21" t="s">
        <v>179</v>
      </c>
      <c r="R21" t="s">
        <v>185</v>
      </c>
      <c r="S21" t="s">
        <v>632</v>
      </c>
    </row>
    <row r="22" spans="1:19" x14ac:dyDescent="0.25">
      <c r="B22" t="s">
        <v>11</v>
      </c>
      <c r="E22" t="s">
        <v>57</v>
      </c>
      <c r="F22" t="s">
        <v>8</v>
      </c>
      <c r="G22" s="1">
        <v>38091</v>
      </c>
      <c r="H22" t="s">
        <v>58</v>
      </c>
      <c r="I22" t="s">
        <v>22</v>
      </c>
      <c r="J22" t="s">
        <v>618</v>
      </c>
      <c r="K22" s="1">
        <v>44498</v>
      </c>
      <c r="R22" t="s">
        <v>185</v>
      </c>
      <c r="S22" t="s">
        <v>633</v>
      </c>
    </row>
    <row r="23" spans="1:19" x14ac:dyDescent="0.25">
      <c r="B23" t="s">
        <v>15</v>
      </c>
      <c r="E23" t="s">
        <v>83</v>
      </c>
      <c r="F23" t="s">
        <v>13</v>
      </c>
      <c r="G23" s="1">
        <v>38121</v>
      </c>
      <c r="H23" t="s">
        <v>622</v>
      </c>
      <c r="I23" t="s">
        <v>22</v>
      </c>
      <c r="J23" t="s">
        <v>141</v>
      </c>
      <c r="K23" s="1">
        <v>44470</v>
      </c>
      <c r="R23" t="s">
        <v>185</v>
      </c>
      <c r="S23" t="s">
        <v>637</v>
      </c>
    </row>
    <row r="24" spans="1:19" x14ac:dyDescent="0.25">
      <c r="B24" t="s">
        <v>18</v>
      </c>
      <c r="E24" t="s">
        <v>81</v>
      </c>
      <c r="F24" t="s">
        <v>66</v>
      </c>
      <c r="G24" s="1">
        <v>37931</v>
      </c>
      <c r="H24" t="s">
        <v>82</v>
      </c>
      <c r="I24" t="s">
        <v>22</v>
      </c>
      <c r="J24" t="s">
        <v>618</v>
      </c>
      <c r="K24" s="1">
        <v>44507</v>
      </c>
      <c r="R24" t="s">
        <v>185</v>
      </c>
      <c r="S24" t="s">
        <v>635</v>
      </c>
    </row>
    <row r="25" spans="1:19" x14ac:dyDescent="0.25">
      <c r="B25" t="s">
        <v>23</v>
      </c>
      <c r="E25" t="s">
        <v>65</v>
      </c>
      <c r="F25" t="s">
        <v>66</v>
      </c>
      <c r="G25" s="1">
        <v>37504</v>
      </c>
      <c r="H25" t="s">
        <v>67</v>
      </c>
      <c r="I25" t="s">
        <v>4</v>
      </c>
      <c r="J25" t="s">
        <v>618</v>
      </c>
      <c r="K25" s="1">
        <v>44507</v>
      </c>
      <c r="R25" t="s">
        <v>185</v>
      </c>
      <c r="S25" t="s">
        <v>638</v>
      </c>
    </row>
    <row r="26" spans="1:19" x14ac:dyDescent="0.25">
      <c r="B26" t="s">
        <v>27</v>
      </c>
      <c r="E26" t="s">
        <v>73</v>
      </c>
      <c r="F26" t="s">
        <v>66</v>
      </c>
      <c r="G26" s="1">
        <v>38157</v>
      </c>
      <c r="H26" t="s">
        <v>74</v>
      </c>
      <c r="I26" t="s">
        <v>22</v>
      </c>
      <c r="J26" t="s">
        <v>618</v>
      </c>
      <c r="K26" s="1">
        <v>44507</v>
      </c>
      <c r="R26" t="s">
        <v>188</v>
      </c>
      <c r="S26" t="s">
        <v>639</v>
      </c>
    </row>
    <row r="27" spans="1:19" x14ac:dyDescent="0.25">
      <c r="B27" t="s">
        <v>31</v>
      </c>
      <c r="E27" t="s">
        <v>92</v>
      </c>
      <c r="F27" t="s">
        <v>66</v>
      </c>
      <c r="G27" s="1">
        <v>37685</v>
      </c>
      <c r="H27" t="s">
        <v>93</v>
      </c>
      <c r="I27" t="s">
        <v>4</v>
      </c>
      <c r="J27" t="s">
        <v>618</v>
      </c>
      <c r="K27" s="1">
        <v>44498</v>
      </c>
      <c r="R27" t="s">
        <v>54</v>
      </c>
      <c r="S27" t="s">
        <v>640</v>
      </c>
    </row>
    <row r="28" spans="1:19" x14ac:dyDescent="0.25">
      <c r="B28" t="s">
        <v>35</v>
      </c>
      <c r="E28" t="s">
        <v>85</v>
      </c>
      <c r="F28" t="s">
        <v>20</v>
      </c>
      <c r="G28" s="1">
        <v>37947</v>
      </c>
      <c r="H28" t="s">
        <v>86</v>
      </c>
      <c r="I28" t="s">
        <v>22</v>
      </c>
      <c r="J28" t="s">
        <v>618</v>
      </c>
      <c r="K28" s="1">
        <v>44507</v>
      </c>
      <c r="R28" t="s">
        <v>55</v>
      </c>
      <c r="S28" t="s">
        <v>641</v>
      </c>
    </row>
    <row r="29" spans="1:19" x14ac:dyDescent="0.25">
      <c r="B29" t="s">
        <v>38</v>
      </c>
      <c r="E29" t="s">
        <v>89</v>
      </c>
      <c r="F29" t="s">
        <v>40</v>
      </c>
      <c r="G29" s="1">
        <v>37866</v>
      </c>
      <c r="H29" t="s">
        <v>90</v>
      </c>
      <c r="I29" t="s">
        <v>22</v>
      </c>
      <c r="J29" t="s">
        <v>618</v>
      </c>
      <c r="K29" s="1">
        <v>44507</v>
      </c>
    </row>
    <row r="30" spans="1:19" x14ac:dyDescent="0.25">
      <c r="B30" t="s">
        <v>42</v>
      </c>
      <c r="E30" t="s">
        <v>98</v>
      </c>
      <c r="F30" t="s">
        <v>40</v>
      </c>
      <c r="G30" s="1">
        <v>37678</v>
      </c>
      <c r="H30" t="s">
        <v>99</v>
      </c>
      <c r="I30" t="s">
        <v>4</v>
      </c>
      <c r="J30" t="s">
        <v>620</v>
      </c>
      <c r="K30" s="1">
        <v>44542</v>
      </c>
    </row>
    <row r="33" spans="1:18" x14ac:dyDescent="0.25">
      <c r="A33" t="s">
        <v>643</v>
      </c>
    </row>
    <row r="35" spans="1:18" x14ac:dyDescent="0.25">
      <c r="B35" t="s">
        <v>0</v>
      </c>
      <c r="E35" t="s">
        <v>68</v>
      </c>
      <c r="F35" t="s">
        <v>69</v>
      </c>
      <c r="G35" s="1">
        <v>37883</v>
      </c>
      <c r="H35" t="s">
        <v>70</v>
      </c>
      <c r="I35" t="s">
        <v>22</v>
      </c>
      <c r="J35" t="s">
        <v>141</v>
      </c>
      <c r="K35" s="1">
        <v>44528</v>
      </c>
      <c r="Q35" t="s">
        <v>176</v>
      </c>
      <c r="R35" t="s">
        <v>644</v>
      </c>
    </row>
    <row r="36" spans="1:18" x14ac:dyDescent="0.25">
      <c r="B36" t="s">
        <v>6</v>
      </c>
      <c r="E36" t="s">
        <v>57</v>
      </c>
      <c r="F36" t="s">
        <v>8</v>
      </c>
      <c r="G36" s="1">
        <v>38091</v>
      </c>
      <c r="H36" t="s">
        <v>58</v>
      </c>
      <c r="I36" t="s">
        <v>22</v>
      </c>
      <c r="J36" t="s">
        <v>620</v>
      </c>
      <c r="K36" s="1">
        <v>44541</v>
      </c>
      <c r="Q36" t="s">
        <v>185</v>
      </c>
      <c r="R36" t="s">
        <v>646</v>
      </c>
    </row>
    <row r="37" spans="1:18" x14ac:dyDescent="0.25">
      <c r="B37" t="s">
        <v>11</v>
      </c>
      <c r="E37" t="s">
        <v>60</v>
      </c>
      <c r="F37" t="s">
        <v>29</v>
      </c>
      <c r="G37" s="1">
        <v>37803</v>
      </c>
      <c r="H37" t="s">
        <v>61</v>
      </c>
      <c r="I37" t="s">
        <v>22</v>
      </c>
      <c r="J37" t="s">
        <v>618</v>
      </c>
      <c r="K37" s="1">
        <v>44506</v>
      </c>
      <c r="Q37" t="s">
        <v>185</v>
      </c>
      <c r="R37" t="s">
        <v>650</v>
      </c>
    </row>
    <row r="38" spans="1:18" x14ac:dyDescent="0.25">
      <c r="B38" t="s">
        <v>15</v>
      </c>
      <c r="E38" t="s">
        <v>83</v>
      </c>
      <c r="F38" t="s">
        <v>13</v>
      </c>
      <c r="G38" s="1">
        <v>38121</v>
      </c>
      <c r="H38" t="s">
        <v>622</v>
      </c>
      <c r="I38" t="s">
        <v>22</v>
      </c>
      <c r="J38" t="s">
        <v>618</v>
      </c>
      <c r="K38" s="1">
        <v>44499</v>
      </c>
      <c r="Q38" t="s">
        <v>185</v>
      </c>
      <c r="R38" t="s">
        <v>645</v>
      </c>
    </row>
    <row r="39" spans="1:18" x14ac:dyDescent="0.25">
      <c r="B39" t="s">
        <v>18</v>
      </c>
      <c r="E39" t="s">
        <v>73</v>
      </c>
      <c r="F39" t="s">
        <v>66</v>
      </c>
      <c r="G39" s="1">
        <v>38157</v>
      </c>
      <c r="H39" t="s">
        <v>74</v>
      </c>
      <c r="I39" t="s">
        <v>22</v>
      </c>
      <c r="J39" t="s">
        <v>618</v>
      </c>
      <c r="K39" s="1">
        <v>44499</v>
      </c>
      <c r="Q39" t="s">
        <v>185</v>
      </c>
      <c r="R39" t="s">
        <v>647</v>
      </c>
    </row>
    <row r="40" spans="1:18" x14ac:dyDescent="0.25">
      <c r="B40" t="s">
        <v>23</v>
      </c>
      <c r="E40" t="s">
        <v>81</v>
      </c>
      <c r="F40" t="s">
        <v>66</v>
      </c>
      <c r="G40" s="1">
        <v>37931</v>
      </c>
      <c r="H40" t="s">
        <v>82</v>
      </c>
      <c r="I40" t="s">
        <v>22</v>
      </c>
      <c r="J40" t="s">
        <v>618</v>
      </c>
      <c r="K40" s="1">
        <v>44499</v>
      </c>
      <c r="Q40" t="s">
        <v>185</v>
      </c>
      <c r="R40" t="s">
        <v>648</v>
      </c>
    </row>
    <row r="41" spans="1:18" x14ac:dyDescent="0.25">
      <c r="B41" t="s">
        <v>27</v>
      </c>
      <c r="E41" t="s">
        <v>65</v>
      </c>
      <c r="F41" t="s">
        <v>66</v>
      </c>
      <c r="G41" s="1">
        <v>37504</v>
      </c>
      <c r="H41" t="s">
        <v>67</v>
      </c>
      <c r="I41" t="s">
        <v>4</v>
      </c>
      <c r="J41" t="s">
        <v>618</v>
      </c>
      <c r="K41" s="1">
        <v>44499</v>
      </c>
      <c r="Q41" t="s">
        <v>185</v>
      </c>
      <c r="R41" t="s">
        <v>649</v>
      </c>
    </row>
    <row r="42" spans="1:18" x14ac:dyDescent="0.25">
      <c r="B42" t="s">
        <v>31</v>
      </c>
      <c r="E42" t="s">
        <v>92</v>
      </c>
      <c r="F42" t="s">
        <v>66</v>
      </c>
      <c r="G42" s="1">
        <v>37685</v>
      </c>
      <c r="H42" t="s">
        <v>93</v>
      </c>
      <c r="I42" t="s">
        <v>4</v>
      </c>
      <c r="J42" t="s">
        <v>618</v>
      </c>
      <c r="K42" s="1">
        <v>44499</v>
      </c>
      <c r="Q42" t="s">
        <v>185</v>
      </c>
      <c r="R42" t="s">
        <v>651</v>
      </c>
    </row>
    <row r="43" spans="1:18" x14ac:dyDescent="0.25">
      <c r="B43" t="s">
        <v>35</v>
      </c>
      <c r="E43" t="s">
        <v>89</v>
      </c>
      <c r="F43" t="s">
        <v>40</v>
      </c>
      <c r="G43" s="1">
        <v>37866</v>
      </c>
      <c r="H43" t="s">
        <v>90</v>
      </c>
      <c r="I43" t="s">
        <v>22</v>
      </c>
      <c r="J43" t="s">
        <v>618</v>
      </c>
      <c r="K43" s="1">
        <v>44506</v>
      </c>
    </row>
    <row r="44" spans="1:18" x14ac:dyDescent="0.25">
      <c r="Q44" t="s">
        <v>54</v>
      </c>
      <c r="R44" t="s">
        <v>652</v>
      </c>
    </row>
    <row r="45" spans="1:18" x14ac:dyDescent="0.25">
      <c r="A45" t="s">
        <v>653</v>
      </c>
    </row>
    <row r="47" spans="1:18" x14ac:dyDescent="0.25">
      <c r="B47" t="s">
        <v>0</v>
      </c>
      <c r="E47" t="s">
        <v>68</v>
      </c>
      <c r="F47" t="s">
        <v>69</v>
      </c>
      <c r="G47" s="1">
        <v>37883</v>
      </c>
      <c r="H47" t="s">
        <v>70</v>
      </c>
      <c r="I47" t="s">
        <v>22</v>
      </c>
      <c r="J47" t="s">
        <v>618</v>
      </c>
      <c r="K47" s="1">
        <v>44507</v>
      </c>
      <c r="Q47" t="s">
        <v>185</v>
      </c>
      <c r="R47" t="s">
        <v>654</v>
      </c>
    </row>
    <row r="48" spans="1:18" x14ac:dyDescent="0.25">
      <c r="B48" t="s">
        <v>6</v>
      </c>
      <c r="E48" t="s">
        <v>60</v>
      </c>
      <c r="F48" t="s">
        <v>29</v>
      </c>
      <c r="G48" s="1">
        <v>37803</v>
      </c>
      <c r="H48" t="s">
        <v>61</v>
      </c>
      <c r="I48" t="s">
        <v>22</v>
      </c>
      <c r="J48" t="s">
        <v>618</v>
      </c>
      <c r="K48" s="1">
        <v>44507</v>
      </c>
      <c r="Q48" t="s">
        <v>185</v>
      </c>
      <c r="R48" t="s">
        <v>655</v>
      </c>
    </row>
    <row r="49" spans="1:19" x14ac:dyDescent="0.25">
      <c r="B49" t="s">
        <v>11</v>
      </c>
      <c r="E49" t="s">
        <v>83</v>
      </c>
      <c r="F49" t="s">
        <v>13</v>
      </c>
      <c r="G49" s="1">
        <v>38121</v>
      </c>
      <c r="H49" t="s">
        <v>622</v>
      </c>
      <c r="I49" t="s">
        <v>22</v>
      </c>
      <c r="J49" t="s">
        <v>618</v>
      </c>
      <c r="K49" s="1">
        <v>44497</v>
      </c>
    </row>
    <row r="50" spans="1:19" x14ac:dyDescent="0.25">
      <c r="B50" t="s">
        <v>15</v>
      </c>
      <c r="E50" t="s">
        <v>73</v>
      </c>
      <c r="F50" t="s">
        <v>66</v>
      </c>
      <c r="G50" s="1">
        <v>38157</v>
      </c>
      <c r="H50" t="s">
        <v>74</v>
      </c>
      <c r="I50" t="s">
        <v>22</v>
      </c>
      <c r="J50" t="s">
        <v>618</v>
      </c>
      <c r="K50" s="1">
        <v>44507</v>
      </c>
    </row>
    <row r="51" spans="1:19" x14ac:dyDescent="0.25">
      <c r="B51" t="s">
        <v>18</v>
      </c>
      <c r="E51" t="s">
        <v>81</v>
      </c>
      <c r="F51" t="s">
        <v>66</v>
      </c>
      <c r="G51" s="1">
        <v>37931</v>
      </c>
      <c r="H51" t="s">
        <v>82</v>
      </c>
      <c r="I51" t="s">
        <v>22</v>
      </c>
      <c r="J51" t="s">
        <v>618</v>
      </c>
      <c r="K51" s="1">
        <v>44497</v>
      </c>
      <c r="Q51" t="s">
        <v>185</v>
      </c>
      <c r="R51" t="s">
        <v>656</v>
      </c>
    </row>
    <row r="52" spans="1:19" x14ac:dyDescent="0.25">
      <c r="B52" t="s">
        <v>23</v>
      </c>
      <c r="E52" t="s">
        <v>85</v>
      </c>
      <c r="F52" t="s">
        <v>20</v>
      </c>
      <c r="G52" s="1">
        <v>37947</v>
      </c>
      <c r="H52" t="s">
        <v>86</v>
      </c>
      <c r="I52" t="s">
        <v>22</v>
      </c>
      <c r="J52" t="s">
        <v>618</v>
      </c>
      <c r="K52" s="1">
        <v>44497</v>
      </c>
      <c r="Q52" t="s">
        <v>185</v>
      </c>
      <c r="R52" t="s">
        <v>657</v>
      </c>
    </row>
    <row r="53" spans="1:19" x14ac:dyDescent="0.25">
      <c r="Q53" t="s">
        <v>185</v>
      </c>
      <c r="R53" t="s">
        <v>658</v>
      </c>
    </row>
    <row r="55" spans="1:19" x14ac:dyDescent="0.25">
      <c r="Q55" t="s">
        <v>188</v>
      </c>
      <c r="R55" t="s">
        <v>659</v>
      </c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9" x14ac:dyDescent="0.25">
      <c r="A58" t="s">
        <v>103</v>
      </c>
    </row>
    <row r="60" spans="1:19" x14ac:dyDescent="0.25">
      <c r="B60" t="s">
        <v>0</v>
      </c>
      <c r="C60" t="s">
        <v>660</v>
      </c>
      <c r="D60" t="s">
        <v>661</v>
      </c>
      <c r="F60" t="s">
        <v>662</v>
      </c>
      <c r="G60" t="s">
        <v>66</v>
      </c>
      <c r="H60" s="1">
        <v>38866</v>
      </c>
      <c r="I60" t="s">
        <v>663</v>
      </c>
      <c r="J60" t="s">
        <v>59</v>
      </c>
      <c r="K60" t="s">
        <v>141</v>
      </c>
      <c r="L60" s="1">
        <v>44528</v>
      </c>
      <c r="M60" t="s">
        <v>179</v>
      </c>
      <c r="N60" t="str">
        <f>VLOOKUP($F60,tysiakkb[],8,FALSE)</f>
        <v>I</v>
      </c>
      <c r="O60" t="str">
        <f>VLOOKUP($F60,tysiakkb[],10,FALSE)</f>
        <v>1:22.66</v>
      </c>
      <c r="P60" t="str">
        <f>VLOOKUP($F60,poltorkakb[],8,FALSE)</f>
        <v>I</v>
      </c>
      <c r="Q60" t="str">
        <f>VLOOKUP($F60,poltorkakb[],10,FALSE)</f>
        <v>2:15.46</v>
      </c>
      <c r="R60" t="str">
        <f>VLOOKUP($F60,trzykb[],8,FALSE)</f>
        <v>I</v>
      </c>
      <c r="S60" t="str">
        <f>VLOOKUP($F60,trzykb[],10,FALSE)</f>
        <v>4:40.99</v>
      </c>
    </row>
    <row r="61" spans="1:19" x14ac:dyDescent="0.25">
      <c r="B61" t="s">
        <v>6</v>
      </c>
      <c r="C61" t="s">
        <v>182</v>
      </c>
      <c r="D61" t="s">
        <v>664</v>
      </c>
      <c r="F61" t="s">
        <v>665</v>
      </c>
      <c r="G61" t="s">
        <v>145</v>
      </c>
      <c r="H61" s="1">
        <v>38241</v>
      </c>
      <c r="I61" t="s">
        <v>666</v>
      </c>
      <c r="J61" t="s">
        <v>64</v>
      </c>
      <c r="K61" t="s">
        <v>618</v>
      </c>
      <c r="L61" s="1">
        <v>44507</v>
      </c>
      <c r="M61" t="s">
        <v>179</v>
      </c>
      <c r="N61" t="str">
        <f>VLOOKUP($F61,tysiakkb[],8,FALSE)</f>
        <v>M</v>
      </c>
      <c r="O61" t="str">
        <f>VLOOKUP($F61,tysiakkb[],10,FALSE)</f>
        <v>1:20.73</v>
      </c>
      <c r="P61" t="str">
        <f>VLOOKUP($F61,poltorkakb[],8,FALSE)</f>
        <v>M</v>
      </c>
      <c r="Q61" t="str">
        <f>VLOOKUP($F61,poltorkakb[],10,FALSE)</f>
        <v>2:03.05</v>
      </c>
      <c r="R61" t="str">
        <f>VLOOKUP($F61,trzykb[],8,FALSE)</f>
        <v>M</v>
      </c>
      <c r="S61" t="str">
        <f>VLOOKUP($F61,trzykb[],10,FALSE)</f>
        <v>4:19.86</v>
      </c>
    </row>
    <row r="62" spans="1:19" x14ac:dyDescent="0.25">
      <c r="B62" t="s">
        <v>11</v>
      </c>
      <c r="C62" t="s">
        <v>667</v>
      </c>
      <c r="D62" t="s">
        <v>668</v>
      </c>
      <c r="F62" t="s">
        <v>669</v>
      </c>
      <c r="G62" t="s">
        <v>13</v>
      </c>
      <c r="H62" s="1">
        <v>38722</v>
      </c>
      <c r="I62" t="s">
        <v>670</v>
      </c>
      <c r="J62" t="s">
        <v>59</v>
      </c>
      <c r="K62" t="s">
        <v>618</v>
      </c>
      <c r="L62" s="1">
        <v>44506</v>
      </c>
      <c r="M62" t="s">
        <v>179</v>
      </c>
      <c r="N62" t="str">
        <f>VLOOKUP($F62,tysiakkb[],8,FALSE)</f>
        <v>I</v>
      </c>
      <c r="O62" t="str">
        <f>VLOOKUP($F62,tysiakkb[],10,FALSE)</f>
        <v>1:25.27</v>
      </c>
      <c r="P62" t="str">
        <f>VLOOKUP($F62,poltorkakb[],8,FALSE)</f>
        <v>I</v>
      </c>
      <c r="Q62" t="str">
        <f>VLOOKUP($F62,poltorkakb[],10,FALSE)</f>
        <v>2:09.56</v>
      </c>
      <c r="R62" t="str">
        <f>VLOOKUP($F62,trzykb[],8,FALSE)</f>
        <v>II</v>
      </c>
      <c r="S62" t="str">
        <f>VLOOKUP($F62,trzykb[],10,FALSE)</f>
        <v>4:57.12</v>
      </c>
    </row>
    <row r="63" spans="1:19" x14ac:dyDescent="0.25">
      <c r="B63" t="s">
        <v>15</v>
      </c>
      <c r="C63" t="s">
        <v>671</v>
      </c>
      <c r="D63" t="s">
        <v>672</v>
      </c>
      <c r="F63" t="s">
        <v>673</v>
      </c>
      <c r="G63" t="s">
        <v>13</v>
      </c>
      <c r="H63" s="1">
        <v>38524</v>
      </c>
      <c r="I63" t="s">
        <v>674</v>
      </c>
      <c r="J63" t="s">
        <v>64</v>
      </c>
      <c r="K63" t="s">
        <v>618</v>
      </c>
      <c r="L63" s="1">
        <v>44520</v>
      </c>
      <c r="M63" t="s">
        <v>179</v>
      </c>
      <c r="N63" t="str">
        <f>VLOOKUP($F63,tysiakkb[],8,FALSE)</f>
        <v>II</v>
      </c>
      <c r="O63" t="str">
        <f>VLOOKUP($F63,tysiakkb[],10,FALSE)</f>
        <v>1:27.41</v>
      </c>
      <c r="P63" t="str">
        <f>VLOOKUP($F63,poltorkakb[],8,FALSE)</f>
        <v>II</v>
      </c>
      <c r="Q63" t="str">
        <f>VLOOKUP($F63,poltorkakb[],10,FALSE)</f>
        <v>2:16.99</v>
      </c>
      <c r="R63" t="str">
        <f>VLOOKUP($F63,trzykb[],8,FALSE)</f>
        <v>II</v>
      </c>
      <c r="S63" t="str">
        <f>VLOOKUP($F63,trzykb[],10,FALSE)</f>
        <v>5:13.60</v>
      </c>
    </row>
    <row r="64" spans="1:19" x14ac:dyDescent="0.25">
      <c r="B64" t="s">
        <v>18</v>
      </c>
      <c r="C64" t="s">
        <v>675</v>
      </c>
      <c r="D64" t="s">
        <v>676</v>
      </c>
      <c r="F64" t="s">
        <v>677</v>
      </c>
      <c r="G64" t="s">
        <v>20</v>
      </c>
      <c r="H64" s="1">
        <v>38481</v>
      </c>
      <c r="I64" t="s">
        <v>678</v>
      </c>
      <c r="J64" t="s">
        <v>64</v>
      </c>
      <c r="K64" t="s">
        <v>618</v>
      </c>
      <c r="L64" s="1">
        <v>44520</v>
      </c>
      <c r="M64" t="s">
        <v>179</v>
      </c>
      <c r="N64" t="str">
        <f>VLOOKUP($F64,tysiakkb[],8,FALSE)</f>
        <v>II</v>
      </c>
      <c r="O64" t="str">
        <f>VLOOKUP($F64,tysiakkb[],10,FALSE)</f>
        <v>1:27.54</v>
      </c>
      <c r="P64" t="str">
        <f>VLOOKUP($F64,poltorkakb[],8,FALSE)</f>
        <v>II</v>
      </c>
      <c r="Q64" t="str">
        <f>VLOOKUP($F64,poltorkakb[],10,FALSE)</f>
        <v>2:19.77</v>
      </c>
      <c r="R64" t="str">
        <f>VLOOKUP($F64,trzykb[],8,FALSE)</f>
        <v>III</v>
      </c>
      <c r="S64" t="str">
        <f>VLOOKUP($F64,trzykb[],10,FALSE)</f>
        <v>5:25.01</v>
      </c>
    </row>
    <row r="65" spans="2:19" x14ac:dyDescent="0.25">
      <c r="B65" t="s">
        <v>23</v>
      </c>
      <c r="C65" t="s">
        <v>679</v>
      </c>
      <c r="D65" t="s">
        <v>680</v>
      </c>
      <c r="F65" t="s">
        <v>681</v>
      </c>
      <c r="G65" t="s">
        <v>29</v>
      </c>
      <c r="H65" s="1">
        <v>38875</v>
      </c>
      <c r="I65" t="s">
        <v>682</v>
      </c>
      <c r="J65" t="s">
        <v>59</v>
      </c>
      <c r="K65" t="s">
        <v>141</v>
      </c>
      <c r="L65" s="1">
        <v>44470</v>
      </c>
      <c r="M65" t="s">
        <v>185</v>
      </c>
      <c r="N65" t="str">
        <f>VLOOKUP($F65,tysiakkb[],8,FALSE)</f>
        <v>II</v>
      </c>
      <c r="O65" t="str">
        <f>VLOOKUP($F65,tysiakkb[],10,FALSE)</f>
        <v>1:28.10</v>
      </c>
      <c r="P65" t="str">
        <f>VLOOKUP($F65,poltorkakb[],8,FALSE)</f>
        <v>II</v>
      </c>
      <c r="Q65" t="str">
        <f>VLOOKUP($F65,poltorkakb[],10,FALSE)</f>
        <v>2:20.53</v>
      </c>
      <c r="R65" t="e">
        <f>VLOOKUP($F65,trzykb[],8,FALSE)</f>
        <v>#N/A</v>
      </c>
      <c r="S65" t="e">
        <f>VLOOKUP($F65,trzykb[],10,FALSE)</f>
        <v>#N/A</v>
      </c>
    </row>
    <row r="66" spans="2:19" x14ac:dyDescent="0.25">
      <c r="B66" t="s">
        <v>27</v>
      </c>
      <c r="C66" t="s">
        <v>683</v>
      </c>
      <c r="D66" t="s">
        <v>684</v>
      </c>
      <c r="F66" t="s">
        <v>685</v>
      </c>
      <c r="G66" t="s">
        <v>13</v>
      </c>
      <c r="H66" s="1">
        <v>38565</v>
      </c>
      <c r="I66" t="s">
        <v>686</v>
      </c>
      <c r="J66" t="s">
        <v>59</v>
      </c>
      <c r="K66" t="s">
        <v>618</v>
      </c>
      <c r="L66" s="1">
        <v>44520</v>
      </c>
      <c r="M66" t="s">
        <v>185</v>
      </c>
      <c r="N66" t="str">
        <f>VLOOKUP($F66,tysiakkb[],8,FALSE)</f>
        <v>III</v>
      </c>
      <c r="O66" t="str">
        <f>VLOOKUP($F66,tysiakkb[],10,FALSE)</f>
        <v>1:35.27</v>
      </c>
      <c r="P66" t="str">
        <f>VLOOKUP($F66,poltorkakb[],8,FALSE)</f>
        <v>III</v>
      </c>
      <c r="Q66" t="str">
        <f>VLOOKUP($F66,poltorkakb[],10,FALSE)</f>
        <v>2:36.51</v>
      </c>
      <c r="R66" t="e">
        <f>VLOOKUP($F66,trzykb[],8,FALSE)</f>
        <v>#N/A</v>
      </c>
      <c r="S66" t="e">
        <f>VLOOKUP($F66,trzykb[],10,FALSE)</f>
        <v>#N/A</v>
      </c>
    </row>
    <row r="67" spans="2:19" x14ac:dyDescent="0.25">
      <c r="B67" t="s">
        <v>31</v>
      </c>
      <c r="C67" t="s">
        <v>416</v>
      </c>
      <c r="D67" t="s">
        <v>687</v>
      </c>
      <c r="F67" t="s">
        <v>688</v>
      </c>
      <c r="G67" t="s">
        <v>145</v>
      </c>
      <c r="H67" s="1">
        <v>38490</v>
      </c>
      <c r="I67" t="s">
        <v>689</v>
      </c>
      <c r="J67" t="s">
        <v>64</v>
      </c>
      <c r="K67" t="s">
        <v>618</v>
      </c>
      <c r="L67" s="1">
        <v>44506</v>
      </c>
      <c r="M67" t="s">
        <v>185</v>
      </c>
      <c r="N67" t="str">
        <f>VLOOKUP($F67,tysiakkb[],8,FALSE)</f>
        <v>II</v>
      </c>
      <c r="O67" t="str">
        <f>VLOOKUP($F67,tysiakkb[],10,FALSE)</f>
        <v>1:32.22</v>
      </c>
      <c r="P67" t="str">
        <f>VLOOKUP($F67,poltorkakb[],8,FALSE)</f>
        <v>II</v>
      </c>
      <c r="Q67" t="str">
        <f>VLOOKUP($F67,poltorkakb[],10,FALSE)</f>
        <v>2:22.98</v>
      </c>
      <c r="R67" t="str">
        <f>VLOOKUP($F67,trzykb[],8,FALSE)</f>
        <v>II</v>
      </c>
      <c r="S67" t="str">
        <f>VLOOKUP($F67,trzykb[],10,FALSE)</f>
        <v>4:59.75</v>
      </c>
    </row>
    <row r="68" spans="2:19" x14ac:dyDescent="0.25">
      <c r="B68" t="s">
        <v>35</v>
      </c>
      <c r="C68" t="s">
        <v>690</v>
      </c>
      <c r="D68" t="s">
        <v>691</v>
      </c>
      <c r="F68" t="s">
        <v>692</v>
      </c>
      <c r="G68" t="s">
        <v>66</v>
      </c>
      <c r="H68" s="1">
        <v>38806</v>
      </c>
      <c r="I68" t="s">
        <v>693</v>
      </c>
      <c r="J68" t="s">
        <v>59</v>
      </c>
      <c r="K68" t="s">
        <v>618</v>
      </c>
      <c r="L68" s="1">
        <v>44507</v>
      </c>
      <c r="M68" t="s">
        <v>185</v>
      </c>
      <c r="N68" t="str">
        <f>VLOOKUP($F68,tysiakkb[],8,FALSE)</f>
        <v>MłZ</v>
      </c>
      <c r="O68" t="str">
        <f>VLOOKUP($F68,tysiakkb[],10,FALSE)</f>
        <v>1:40.38</v>
      </c>
      <c r="P68" t="str">
        <f>VLOOKUP($F68,poltorkakb[],8,FALSE)</f>
        <v>MłZ</v>
      </c>
      <c r="Q68" t="str">
        <f>VLOOKUP($F68,poltorkakb[],10,FALSE)</f>
        <v>2:39.00</v>
      </c>
      <c r="R68" t="e">
        <f>VLOOKUP($F68,trzykb[],8,FALSE)</f>
        <v>#N/A</v>
      </c>
      <c r="S68" t="e">
        <f>VLOOKUP($F68,trzykb[],10,FALSE)</f>
        <v>#N/A</v>
      </c>
    </row>
    <row r="69" spans="2:19" x14ac:dyDescent="0.25">
      <c r="B69" t="s">
        <v>38</v>
      </c>
      <c r="C69" t="s">
        <v>694</v>
      </c>
      <c r="D69" t="s">
        <v>695</v>
      </c>
      <c r="F69" t="s">
        <v>696</v>
      </c>
      <c r="G69" t="s">
        <v>40</v>
      </c>
      <c r="H69" s="1">
        <v>38456</v>
      </c>
      <c r="I69" t="s">
        <v>697</v>
      </c>
      <c r="J69" t="s">
        <v>64</v>
      </c>
      <c r="K69" t="s">
        <v>618</v>
      </c>
      <c r="L69" s="1">
        <v>44497</v>
      </c>
      <c r="M69" t="s">
        <v>188</v>
      </c>
      <c r="N69" t="str">
        <f>VLOOKUP($F69,tysiakkb[],8,FALSE)</f>
        <v>II</v>
      </c>
      <c r="O69" t="str">
        <f>VLOOKUP($F69,tysiakkb[],10,FALSE)</f>
        <v>1:33.58</v>
      </c>
      <c r="P69" t="str">
        <f>VLOOKUP($F69,poltorkakb[],8,FALSE)</f>
        <v>II</v>
      </c>
      <c r="Q69" t="str">
        <f>VLOOKUP($F69,poltorkakb[],10,FALSE)</f>
        <v>2:26.34</v>
      </c>
      <c r="R69" t="str">
        <f>VLOOKUP($F69,trzykb[],8,FALSE)</f>
        <v>III</v>
      </c>
      <c r="S69" t="str">
        <f>VLOOKUP($F69,trzykb[],10,FALSE)</f>
        <v>5:21.88</v>
      </c>
    </row>
    <row r="70" spans="2:19" x14ac:dyDescent="0.25">
      <c r="B70" t="s">
        <v>42</v>
      </c>
      <c r="C70" t="s">
        <v>698</v>
      </c>
      <c r="D70" t="s">
        <v>699</v>
      </c>
      <c r="F70" t="s">
        <v>700</v>
      </c>
      <c r="G70" t="s">
        <v>66</v>
      </c>
      <c r="H70" s="1">
        <v>38247</v>
      </c>
      <c r="I70" t="s">
        <v>701</v>
      </c>
      <c r="J70" t="s">
        <v>64</v>
      </c>
      <c r="K70" t="s">
        <v>618</v>
      </c>
      <c r="L70" s="1">
        <v>44507</v>
      </c>
      <c r="M70" t="s">
        <v>188</v>
      </c>
      <c r="N70" t="str">
        <f>VLOOKUP($F70,tysiakkb[],8,FALSE)</f>
        <v>III</v>
      </c>
      <c r="O70" t="str">
        <f>VLOOKUP($F70,tysiakkb[],10,FALSE)</f>
        <v>1:39.34</v>
      </c>
      <c r="P70" t="str">
        <f>VLOOKUP($F70,poltorkakb[],8,FALSE)</f>
        <v>MłZ</v>
      </c>
      <c r="Q70" t="str">
        <f>VLOOKUP($F70,poltorkakb[],10,FALSE)</f>
        <v>2:37.11</v>
      </c>
      <c r="R70" t="e">
        <f>VLOOKUP($F70,trzykb[],8,FALSE)</f>
        <v>#N/A</v>
      </c>
      <c r="S70" t="e">
        <f>VLOOKUP($F70,trzykb[],10,FALSE)</f>
        <v>#N/A</v>
      </c>
    </row>
    <row r="71" spans="2:19" x14ac:dyDescent="0.25">
      <c r="B71" t="s">
        <v>45</v>
      </c>
      <c r="C71" t="s">
        <v>702</v>
      </c>
      <c r="D71" t="s">
        <v>703</v>
      </c>
      <c r="F71" t="s">
        <v>704</v>
      </c>
      <c r="G71" t="s">
        <v>33</v>
      </c>
      <c r="H71" s="1">
        <v>38730</v>
      </c>
      <c r="I71" t="s">
        <v>705</v>
      </c>
      <c r="J71" t="s">
        <v>59</v>
      </c>
      <c r="K71" t="s">
        <v>618</v>
      </c>
      <c r="L71" s="1">
        <v>44550</v>
      </c>
      <c r="M71" t="s">
        <v>188</v>
      </c>
      <c r="N71" t="str">
        <f>VLOOKUP($F71,tysiakkb[],8,FALSE)</f>
        <v>III</v>
      </c>
      <c r="O71" t="str">
        <f>VLOOKUP($F71,tysiakkb[],10,FALSE)</f>
        <v>1:38.21</v>
      </c>
      <c r="P71" t="str">
        <f>VLOOKUP($F71,poltorkakb[],8,FALSE)</f>
        <v>III</v>
      </c>
      <c r="Q71" t="str">
        <f>VLOOKUP($F71,poltorkakb[],10,FALSE)</f>
        <v>2:35.61</v>
      </c>
      <c r="R71" t="e">
        <f>VLOOKUP($F71,trzykb[],8,FALSE)</f>
        <v>#N/A</v>
      </c>
      <c r="S71" t="e">
        <f>VLOOKUP($F71,trzykb[],10,FALSE)</f>
        <v>#N/A</v>
      </c>
    </row>
    <row r="72" spans="2:19" x14ac:dyDescent="0.25">
      <c r="B72" t="s">
        <v>48</v>
      </c>
      <c r="C72" t="s">
        <v>706</v>
      </c>
      <c r="D72" t="s">
        <v>707</v>
      </c>
      <c r="F72" t="s">
        <v>708</v>
      </c>
      <c r="G72" t="s">
        <v>709</v>
      </c>
      <c r="H72" s="1">
        <v>38762</v>
      </c>
      <c r="I72" t="s">
        <v>710</v>
      </c>
      <c r="J72" t="s">
        <v>59</v>
      </c>
      <c r="K72" t="s">
        <v>618</v>
      </c>
      <c r="L72" s="1">
        <v>44506</v>
      </c>
      <c r="M72" t="s">
        <v>188</v>
      </c>
      <c r="N72" t="str">
        <f>VLOOKUP($F72,tysiakkb[],8,FALSE)</f>
        <v>MłZ</v>
      </c>
      <c r="O72" t="str">
        <f>VLOOKUP($F72,tysiakkb[],10,FALSE)</f>
        <v>1:43.98</v>
      </c>
      <c r="P72" t="str">
        <f>VLOOKUP($F72,poltorkakb[],8,FALSE)</f>
        <v>--</v>
      </c>
      <c r="Q72" t="str">
        <f>VLOOKUP($F72,poltorkakb[],10,FALSE)</f>
        <v>2:56.98</v>
      </c>
      <c r="R72" t="str">
        <f>VLOOKUP($F72,trzykb[],8,FALSE)</f>
        <v>--</v>
      </c>
      <c r="S72" t="str">
        <f>VLOOKUP($F72,trzykb[],10,FALSE)</f>
        <v>6:56.97</v>
      </c>
    </row>
    <row r="73" spans="2:19" x14ac:dyDescent="0.25">
      <c r="B73" t="s">
        <v>51</v>
      </c>
      <c r="C73" t="s">
        <v>711</v>
      </c>
      <c r="D73" t="s">
        <v>712</v>
      </c>
      <c r="F73" t="s">
        <v>713</v>
      </c>
      <c r="G73" t="s">
        <v>145</v>
      </c>
      <c r="H73" s="1">
        <v>38457</v>
      </c>
      <c r="I73" t="s">
        <v>714</v>
      </c>
      <c r="J73" t="s">
        <v>64</v>
      </c>
      <c r="K73" t="s">
        <v>618</v>
      </c>
      <c r="L73" s="1">
        <v>44506</v>
      </c>
      <c r="M73" t="s">
        <v>188</v>
      </c>
      <c r="N73" t="str">
        <f>VLOOKUP($F73,tysiakkb[],8,FALSE)</f>
        <v>II</v>
      </c>
      <c r="O73" t="str">
        <f>VLOOKUP($F73,tysiakkb[],10,FALSE)</f>
        <v>1:33.89</v>
      </c>
      <c r="P73" t="str">
        <f>VLOOKUP($F73,poltorkakb[],8,FALSE)</f>
        <v>II</v>
      </c>
      <c r="Q73" t="str">
        <f>VLOOKUP($F73,poltorkakb[],10,FALSE)</f>
        <v>2:23.51</v>
      </c>
      <c r="R73" t="str">
        <f>VLOOKUP($F73,trzykb[],8,FALSE)</f>
        <v>II</v>
      </c>
      <c r="S73" t="str">
        <f>VLOOKUP($F73,trzykb[],10,FALSE)</f>
        <v>5:03.39</v>
      </c>
    </row>
    <row r="74" spans="2:19" x14ac:dyDescent="0.25">
      <c r="B74" t="s">
        <v>91</v>
      </c>
      <c r="C74" t="s">
        <v>715</v>
      </c>
      <c r="D74" t="s">
        <v>716</v>
      </c>
      <c r="F74" t="s">
        <v>717</v>
      </c>
      <c r="G74" t="s">
        <v>8</v>
      </c>
      <c r="H74" s="1">
        <v>38719</v>
      </c>
      <c r="I74" t="s">
        <v>718</v>
      </c>
      <c r="J74" t="s">
        <v>59</v>
      </c>
      <c r="K74" t="s">
        <v>620</v>
      </c>
      <c r="L74" s="1">
        <v>44541</v>
      </c>
      <c r="M74" t="s">
        <v>54</v>
      </c>
      <c r="N74" t="str">
        <f>VLOOKUP($F74,tysiakkb[],8,FALSE)</f>
        <v>MłS</v>
      </c>
      <c r="O74" t="str">
        <f>VLOOKUP($F74,tysiakkb[],10,FALSE)</f>
        <v>1:44.53</v>
      </c>
      <c r="P74" t="str">
        <f>VLOOKUP($F74,poltorkakb[],8,FALSE)</f>
        <v>--</v>
      </c>
      <c r="Q74" t="str">
        <f>VLOOKUP($F74,poltorkakb[],10,FALSE)</f>
        <v>3:00.82</v>
      </c>
      <c r="R74" t="e">
        <f>VLOOKUP($F74,trzykb[],8,FALSE)</f>
        <v>#N/A</v>
      </c>
      <c r="S74" t="e">
        <f>VLOOKUP($F74,trzykb[],10,FALSE)</f>
        <v>#N/A</v>
      </c>
    </row>
    <row r="75" spans="2:19" x14ac:dyDescent="0.25">
      <c r="B75" t="s">
        <v>94</v>
      </c>
      <c r="C75" t="s">
        <v>719</v>
      </c>
      <c r="D75" t="s">
        <v>720</v>
      </c>
      <c r="F75" t="s">
        <v>721</v>
      </c>
      <c r="G75" t="s">
        <v>40</v>
      </c>
      <c r="H75" s="1">
        <v>38483</v>
      </c>
      <c r="I75" t="s">
        <v>722</v>
      </c>
      <c r="J75" t="s">
        <v>64</v>
      </c>
      <c r="K75" t="s">
        <v>618</v>
      </c>
      <c r="L75" s="1">
        <v>44486</v>
      </c>
      <c r="M75" t="s">
        <v>54</v>
      </c>
      <c r="N75" t="str">
        <f>VLOOKUP($F75,tysiakkb[],8,FALSE)</f>
        <v>MłS</v>
      </c>
      <c r="O75" t="str">
        <f>VLOOKUP($F75,tysiakkb[],10,FALSE)</f>
        <v>1:45.17</v>
      </c>
      <c r="P75" t="str">
        <f>VLOOKUP($F75,poltorkakb[],8,FALSE)</f>
        <v>MłS</v>
      </c>
      <c r="Q75" t="str">
        <f>VLOOKUP($F75,poltorkakb[],10,FALSE)</f>
        <v>2:46.84</v>
      </c>
      <c r="R75" t="e">
        <f>VLOOKUP($F75,trzykb[],8,FALSE)</f>
        <v>#N/A</v>
      </c>
      <c r="S75" t="e">
        <f>VLOOKUP($F75,trzykb[],10,FALSE)</f>
        <v>#N/A</v>
      </c>
    </row>
    <row r="76" spans="2:19" x14ac:dyDescent="0.25">
      <c r="B76" t="s">
        <v>97</v>
      </c>
      <c r="C76" t="s">
        <v>723</v>
      </c>
      <c r="D76" t="s">
        <v>724</v>
      </c>
      <c r="F76" t="s">
        <v>725</v>
      </c>
      <c r="G76" t="s">
        <v>123</v>
      </c>
      <c r="H76" s="1">
        <v>38796</v>
      </c>
      <c r="I76" t="s">
        <v>726</v>
      </c>
      <c r="J76" t="s">
        <v>59</v>
      </c>
      <c r="K76" t="s">
        <v>618</v>
      </c>
      <c r="L76" s="1">
        <v>44507</v>
      </c>
      <c r="M76" t="s">
        <v>54</v>
      </c>
      <c r="N76" t="str">
        <f>VLOOKUP($F76,tysiakkb[],8,FALSE)</f>
        <v>MłS</v>
      </c>
      <c r="O76" t="str">
        <f>VLOOKUP($F76,tysiakkb[],10,FALSE)</f>
        <v>1:44.17</v>
      </c>
      <c r="P76" t="str">
        <f>VLOOKUP($F76,poltorkakb[],8,FALSE)</f>
        <v>MłS</v>
      </c>
      <c r="Q76" t="str">
        <f>VLOOKUP($F76,poltorkakb[],10,FALSE)</f>
        <v>2:44.30</v>
      </c>
      <c r="R76" t="e">
        <f>VLOOKUP($F76,trzykb[],8,FALSE)</f>
        <v>#N/A</v>
      </c>
      <c r="S76" t="e">
        <f>VLOOKUP($F76,trzykb[],10,FALSE)</f>
        <v>#N/A</v>
      </c>
    </row>
    <row r="77" spans="2:19" x14ac:dyDescent="0.25">
      <c r="B77" t="s">
        <v>100</v>
      </c>
      <c r="C77" t="s">
        <v>727</v>
      </c>
      <c r="D77" t="s">
        <v>728</v>
      </c>
      <c r="F77" t="s">
        <v>729</v>
      </c>
      <c r="G77" t="s">
        <v>2</v>
      </c>
      <c r="H77" s="1">
        <v>38423</v>
      </c>
      <c r="I77" t="s">
        <v>730</v>
      </c>
      <c r="J77" t="s">
        <v>64</v>
      </c>
      <c r="K77" t="s">
        <v>618</v>
      </c>
      <c r="L77" s="1">
        <v>44507</v>
      </c>
      <c r="M77" t="s">
        <v>55</v>
      </c>
      <c r="N77" t="str">
        <f>VLOOKUP($F77,tysiakkb[],8,FALSE)</f>
        <v>MłS</v>
      </c>
      <c r="O77" t="str">
        <f>VLOOKUP($F77,tysiakkb[],10,FALSE)</f>
        <v>1:46.56</v>
      </c>
      <c r="P77" t="str">
        <f>VLOOKUP($F77,poltorkakb[],8,FALSE)</f>
        <v>MłB</v>
      </c>
      <c r="Q77" t="str">
        <f>VLOOKUP($F77,poltorkakb[],10,FALSE)</f>
        <v>2:50.16</v>
      </c>
      <c r="R77" t="e">
        <f>VLOOKUP($F77,trzykb[],8,FALSE)</f>
        <v>#N/A</v>
      </c>
      <c r="S77" t="e">
        <f>VLOOKUP($F77,trzykb[],10,FALSE)</f>
        <v>#N/A</v>
      </c>
    </row>
    <row r="78" spans="2:19" x14ac:dyDescent="0.25">
      <c r="B78" t="s">
        <v>614</v>
      </c>
      <c r="C78" t="s">
        <v>731</v>
      </c>
      <c r="D78" t="s">
        <v>732</v>
      </c>
      <c r="F78" t="s">
        <v>733</v>
      </c>
      <c r="G78" t="s">
        <v>145</v>
      </c>
      <c r="H78" s="1">
        <v>38744</v>
      </c>
      <c r="I78" t="s">
        <v>734</v>
      </c>
      <c r="J78" t="s">
        <v>59</v>
      </c>
      <c r="K78" t="s">
        <v>618</v>
      </c>
      <c r="L78" s="1">
        <v>44506</v>
      </c>
      <c r="M78" t="s">
        <v>174</v>
      </c>
      <c r="N78" t="str">
        <f>VLOOKUP($F78,tysiakkb[],8,FALSE)</f>
        <v>--</v>
      </c>
      <c r="O78" t="str">
        <f>VLOOKUP($F78,tysiakkb[],10,FALSE)</f>
        <v>1:57.18</v>
      </c>
      <c r="P78" t="str">
        <f>VLOOKUP($F78,poltorkakb[],8,FALSE)</f>
        <v>--</v>
      </c>
      <c r="Q78" t="str">
        <f>VLOOKUP($F78,poltorkakb[],10,FALSE)</f>
        <v>3:10.01</v>
      </c>
      <c r="R78" t="e">
        <f>VLOOKUP($F78,trzykb[],8,FALSE)</f>
        <v>#N/A</v>
      </c>
      <c r="S78" t="e">
        <f>VLOOKUP($F78,trzykb[],10,FALSE)</f>
        <v>#N/A</v>
      </c>
    </row>
    <row r="79" spans="2:19" x14ac:dyDescent="0.25">
      <c r="B79" t="s">
        <v>735</v>
      </c>
      <c r="C79" t="s">
        <v>736</v>
      </c>
      <c r="D79" t="s">
        <v>737</v>
      </c>
      <c r="F79" t="s">
        <v>738</v>
      </c>
      <c r="G79" t="s">
        <v>29</v>
      </c>
      <c r="H79" s="1">
        <v>38351</v>
      </c>
      <c r="I79" t="s">
        <v>739</v>
      </c>
      <c r="J79" t="s">
        <v>64</v>
      </c>
      <c r="K79" t="s">
        <v>740</v>
      </c>
      <c r="L79" s="1">
        <v>44548</v>
      </c>
      <c r="M79" t="s">
        <v>566</v>
      </c>
      <c r="N79" t="str">
        <f>VLOOKUP($F79,tysiakkb[],8,FALSE)</f>
        <v>--</v>
      </c>
      <c r="O79" t="str">
        <f>VLOOKUP($F79,tysiakkb[],10,FALSE)</f>
        <v>2:10.38</v>
      </c>
      <c r="P79" t="e">
        <f>VLOOKUP($F79,poltorkakb[],8,FALSE)</f>
        <v>#N/A</v>
      </c>
      <c r="Q79" t="e">
        <f>VLOOKUP($F79,poltorkakb[],10,FALSE)</f>
        <v>#N/A</v>
      </c>
      <c r="R79" t="e">
        <f>VLOOKUP($F79,trzykb[],8,FALSE)</f>
        <v>#N/A</v>
      </c>
      <c r="S79" t="e">
        <f>VLOOKUP($F79,trzykb[],10,FALSE)</f>
        <v>#N/A</v>
      </c>
    </row>
    <row r="80" spans="2:19" x14ac:dyDescent="0.25">
      <c r="B80" t="s">
        <v>741</v>
      </c>
      <c r="C80" t="s">
        <v>742</v>
      </c>
      <c r="D80" t="s">
        <v>743</v>
      </c>
      <c r="F80" t="s">
        <v>744</v>
      </c>
      <c r="G80" t="s">
        <v>158</v>
      </c>
      <c r="H80" s="1">
        <v>38594</v>
      </c>
      <c r="J80" t="s">
        <v>59</v>
      </c>
      <c r="K80" t="s">
        <v>618</v>
      </c>
      <c r="L80" s="1">
        <v>44520</v>
      </c>
      <c r="M80" t="s">
        <v>566</v>
      </c>
      <c r="N80" t="str">
        <f>VLOOKUP($F80,tysiakkb[],8,FALSE)</f>
        <v>--</v>
      </c>
      <c r="O80" t="str">
        <f>VLOOKUP($F80,tysiakkb[],10,FALSE)</f>
        <v>2:00.97</v>
      </c>
      <c r="P80" t="e">
        <f>VLOOKUP($F80,poltorkakb[],8,FALSE)</f>
        <v>#N/A</v>
      </c>
      <c r="Q80" t="e">
        <f>VLOOKUP($F80,poltorkakb[],10,FALSE)</f>
        <v>#N/A</v>
      </c>
      <c r="R80" t="e">
        <f>VLOOKUP($F80,trzykb[],8,FALSE)</f>
        <v>#N/A</v>
      </c>
      <c r="S80" t="e">
        <f>VLOOKUP($F80,trzykb[],10,FALSE)</f>
        <v>#N/A</v>
      </c>
    </row>
    <row r="81" spans="1:19" x14ac:dyDescent="0.25">
      <c r="B81" t="s">
        <v>745</v>
      </c>
      <c r="C81" t="s">
        <v>746</v>
      </c>
      <c r="D81" t="s">
        <v>747</v>
      </c>
      <c r="F81" t="s">
        <v>748</v>
      </c>
      <c r="G81" t="s">
        <v>66</v>
      </c>
      <c r="H81" s="1">
        <v>38865</v>
      </c>
      <c r="I81" t="s">
        <v>749</v>
      </c>
      <c r="J81" t="s">
        <v>59</v>
      </c>
      <c r="K81" t="s">
        <v>740</v>
      </c>
      <c r="L81" s="1">
        <v>44534</v>
      </c>
      <c r="M81" t="s">
        <v>566</v>
      </c>
      <c r="N81" t="str">
        <f>VLOOKUP($F81,tysiakkb[],8,FALSE)</f>
        <v>--</v>
      </c>
      <c r="O81" t="str">
        <f>VLOOKUP($F81,tysiakkb[],10,FALSE)</f>
        <v>2:10.57</v>
      </c>
      <c r="P81" t="e">
        <f>VLOOKUP($F81,poltorkakb[],8,FALSE)</f>
        <v>#N/A</v>
      </c>
      <c r="Q81" t="e">
        <f>VLOOKUP($F81,poltorkakb[],10,FALSE)</f>
        <v>#N/A</v>
      </c>
      <c r="R81" t="e">
        <f>VLOOKUP($F81,trzykb[],8,FALSE)</f>
        <v>#N/A</v>
      </c>
      <c r="S81" t="e">
        <f>VLOOKUP($F81,trzykb[],10,FALSE)</f>
        <v>#N/A</v>
      </c>
    </row>
    <row r="82" spans="1:19" x14ac:dyDescent="0.25">
      <c r="B82" t="s">
        <v>750</v>
      </c>
      <c r="C82" t="s">
        <v>751</v>
      </c>
      <c r="D82" t="s">
        <v>752</v>
      </c>
      <c r="F82" t="s">
        <v>753</v>
      </c>
      <c r="G82" t="s">
        <v>754</v>
      </c>
      <c r="H82" s="1">
        <v>38824</v>
      </c>
      <c r="I82" t="s">
        <v>755</v>
      </c>
      <c r="J82" t="s">
        <v>59</v>
      </c>
      <c r="K82" t="s">
        <v>618</v>
      </c>
      <c r="L82" s="1">
        <v>44486</v>
      </c>
      <c r="M82" t="s">
        <v>566</v>
      </c>
      <c r="N82" t="str">
        <f>VLOOKUP($F82,tysiakkb[],8,FALSE)</f>
        <v>--</v>
      </c>
      <c r="O82" t="str">
        <f>VLOOKUP($F82,tysiakkb[],10,FALSE)</f>
        <v>2:12.82</v>
      </c>
      <c r="P82" t="e">
        <f>VLOOKUP($F82,poltorkakb[],8,FALSE)</f>
        <v>#N/A</v>
      </c>
      <c r="Q82" t="e">
        <f>VLOOKUP($F82,poltorkakb[],10,FALSE)</f>
        <v>#N/A</v>
      </c>
      <c r="R82" t="e">
        <f>VLOOKUP($F82,trzykb[],8,FALSE)</f>
        <v>#N/A</v>
      </c>
      <c r="S82" t="e">
        <f>VLOOKUP($F82,trzykb[],10,FALSE)</f>
        <v>#N/A</v>
      </c>
    </row>
    <row r="86" spans="1:19" x14ac:dyDescent="0.25">
      <c r="A86" t="s">
        <v>642</v>
      </c>
    </row>
    <row r="88" spans="1:19" x14ac:dyDescent="0.25">
      <c r="B88" s="33" t="s">
        <v>278</v>
      </c>
      <c r="C88" s="33" t="s">
        <v>279</v>
      </c>
      <c r="D88" s="34" t="s">
        <v>280</v>
      </c>
      <c r="E88" s="33" t="s">
        <v>281</v>
      </c>
      <c r="F88" s="33" t="s">
        <v>282</v>
      </c>
      <c r="G88" s="33" t="s">
        <v>850</v>
      </c>
      <c r="H88" s="34" t="s">
        <v>851</v>
      </c>
      <c r="I88" s="33" t="s">
        <v>852</v>
      </c>
      <c r="J88" s="33" t="s">
        <v>853</v>
      </c>
      <c r="K88" s="33" t="s">
        <v>854</v>
      </c>
      <c r="L88" s="33" t="s">
        <v>855</v>
      </c>
      <c r="M88" s="33" t="s">
        <v>856</v>
      </c>
    </row>
    <row r="89" spans="1:19" x14ac:dyDescent="0.25">
      <c r="B89" s="29" t="s">
        <v>665</v>
      </c>
      <c r="C89" s="29" t="s">
        <v>145</v>
      </c>
      <c r="D89" s="31">
        <v>38241</v>
      </c>
      <c r="E89" s="29" t="s">
        <v>666</v>
      </c>
      <c r="F89" s="29" t="s">
        <v>64</v>
      </c>
      <c r="G89" s="29" t="s">
        <v>618</v>
      </c>
      <c r="H89" s="31">
        <v>44498</v>
      </c>
      <c r="I89" s="29" t="s">
        <v>176</v>
      </c>
      <c r="J89" s="29" t="s">
        <v>0</v>
      </c>
      <c r="K89" s="29" t="s">
        <v>756</v>
      </c>
      <c r="L89" s="29" t="s">
        <v>757</v>
      </c>
      <c r="M89" s="29"/>
    </row>
    <row r="90" spans="1:19" x14ac:dyDescent="0.25">
      <c r="B90" s="30" t="s">
        <v>662</v>
      </c>
      <c r="C90" s="30" t="s">
        <v>66</v>
      </c>
      <c r="D90" s="32">
        <v>38866</v>
      </c>
      <c r="E90" s="30" t="s">
        <v>663</v>
      </c>
      <c r="F90" s="30" t="s">
        <v>59</v>
      </c>
      <c r="G90" s="30" t="s">
        <v>141</v>
      </c>
      <c r="H90" s="32">
        <v>44527</v>
      </c>
      <c r="I90" s="30" t="s">
        <v>179</v>
      </c>
      <c r="J90" s="30" t="s">
        <v>6</v>
      </c>
      <c r="K90" s="30" t="s">
        <v>758</v>
      </c>
      <c r="L90" s="30" t="s">
        <v>759</v>
      </c>
      <c r="M90" s="30"/>
    </row>
    <row r="91" spans="1:19" x14ac:dyDescent="0.25">
      <c r="B91" s="29" t="s">
        <v>669</v>
      </c>
      <c r="C91" s="29" t="s">
        <v>13</v>
      </c>
      <c r="D91" s="31">
        <v>38722</v>
      </c>
      <c r="E91" s="29" t="s">
        <v>670</v>
      </c>
      <c r="F91" s="29" t="s">
        <v>59</v>
      </c>
      <c r="G91" s="29" t="s">
        <v>141</v>
      </c>
      <c r="H91" s="31">
        <v>44534</v>
      </c>
      <c r="I91" s="29" t="s">
        <v>179</v>
      </c>
      <c r="J91" s="29" t="s">
        <v>11</v>
      </c>
      <c r="K91" s="29" t="s">
        <v>760</v>
      </c>
      <c r="L91" s="29" t="s">
        <v>761</v>
      </c>
      <c r="M91" s="29"/>
    </row>
    <row r="92" spans="1:19" x14ac:dyDescent="0.25">
      <c r="B92" s="30" t="s">
        <v>673</v>
      </c>
      <c r="C92" s="30" t="s">
        <v>13</v>
      </c>
      <c r="D92" s="32">
        <v>38524</v>
      </c>
      <c r="E92" s="30" t="s">
        <v>674</v>
      </c>
      <c r="F92" s="30" t="s">
        <v>64</v>
      </c>
      <c r="G92" s="30" t="s">
        <v>618</v>
      </c>
      <c r="H92" s="32">
        <v>44507</v>
      </c>
      <c r="I92" s="30" t="s">
        <v>185</v>
      </c>
      <c r="J92" s="30" t="s">
        <v>15</v>
      </c>
      <c r="K92" s="30" t="s">
        <v>762</v>
      </c>
      <c r="L92" s="30" t="s">
        <v>634</v>
      </c>
      <c r="M92" s="30"/>
    </row>
    <row r="93" spans="1:19" x14ac:dyDescent="0.25">
      <c r="B93" s="29" t="s">
        <v>677</v>
      </c>
      <c r="C93" s="29" t="s">
        <v>20</v>
      </c>
      <c r="D93" s="31">
        <v>38481</v>
      </c>
      <c r="E93" s="29" t="s">
        <v>678</v>
      </c>
      <c r="F93" s="29" t="s">
        <v>64</v>
      </c>
      <c r="G93" s="29" t="s">
        <v>618</v>
      </c>
      <c r="H93" s="31">
        <v>44498</v>
      </c>
      <c r="I93" s="29" t="s">
        <v>185</v>
      </c>
      <c r="J93" s="29" t="s">
        <v>18</v>
      </c>
      <c r="K93" s="29" t="s">
        <v>763</v>
      </c>
      <c r="L93" s="29" t="s">
        <v>764</v>
      </c>
      <c r="M93" s="29"/>
    </row>
    <row r="94" spans="1:19" x14ac:dyDescent="0.25">
      <c r="B94" s="30" t="s">
        <v>681</v>
      </c>
      <c r="C94" s="30" t="s">
        <v>29</v>
      </c>
      <c r="D94" s="32">
        <v>38875</v>
      </c>
      <c r="E94" s="30" t="s">
        <v>682</v>
      </c>
      <c r="F94" s="30" t="s">
        <v>59</v>
      </c>
      <c r="G94" s="30" t="s">
        <v>141</v>
      </c>
      <c r="H94" s="32">
        <v>44470</v>
      </c>
      <c r="I94" s="30" t="s">
        <v>185</v>
      </c>
      <c r="J94" s="30" t="s">
        <v>23</v>
      </c>
      <c r="K94" s="30" t="s">
        <v>765</v>
      </c>
      <c r="L94" s="30" t="s">
        <v>766</v>
      </c>
      <c r="M94" s="30"/>
    </row>
    <row r="95" spans="1:19" x14ac:dyDescent="0.25">
      <c r="B95" s="29" t="s">
        <v>688</v>
      </c>
      <c r="C95" s="29" t="s">
        <v>145</v>
      </c>
      <c r="D95" s="31">
        <v>38490</v>
      </c>
      <c r="E95" s="29" t="s">
        <v>689</v>
      </c>
      <c r="F95" s="29" t="s">
        <v>64</v>
      </c>
      <c r="G95" s="29" t="s">
        <v>618</v>
      </c>
      <c r="H95" s="31">
        <v>44507</v>
      </c>
      <c r="I95" s="29" t="s">
        <v>185</v>
      </c>
      <c r="J95" s="29" t="s">
        <v>27</v>
      </c>
      <c r="K95" s="29" t="s">
        <v>767</v>
      </c>
      <c r="L95" s="29" t="s">
        <v>768</v>
      </c>
      <c r="M95" s="29"/>
    </row>
    <row r="96" spans="1:19" x14ac:dyDescent="0.25">
      <c r="B96" s="30" t="s">
        <v>696</v>
      </c>
      <c r="C96" s="30" t="s">
        <v>40</v>
      </c>
      <c r="D96" s="32">
        <v>38456</v>
      </c>
      <c r="E96" s="30" t="s">
        <v>697</v>
      </c>
      <c r="F96" s="30" t="s">
        <v>64</v>
      </c>
      <c r="G96" s="30" t="s">
        <v>618</v>
      </c>
      <c r="H96" s="32">
        <v>44486</v>
      </c>
      <c r="I96" s="30" t="s">
        <v>185</v>
      </c>
      <c r="J96" s="30" t="s">
        <v>31</v>
      </c>
      <c r="K96" s="30" t="s">
        <v>769</v>
      </c>
      <c r="L96" s="30" t="s">
        <v>770</v>
      </c>
      <c r="M96" s="30"/>
    </row>
    <row r="97" spans="2:13" x14ac:dyDescent="0.25">
      <c r="B97" s="29" t="s">
        <v>713</v>
      </c>
      <c r="C97" s="29" t="s">
        <v>145</v>
      </c>
      <c r="D97" s="31">
        <v>38457</v>
      </c>
      <c r="E97" s="29" t="s">
        <v>714</v>
      </c>
      <c r="F97" s="29" t="s">
        <v>64</v>
      </c>
      <c r="G97" s="29" t="s">
        <v>618</v>
      </c>
      <c r="H97" s="31">
        <v>44507</v>
      </c>
      <c r="I97" s="29" t="s">
        <v>185</v>
      </c>
      <c r="J97" s="29" t="s">
        <v>35</v>
      </c>
      <c r="K97" s="29" t="s">
        <v>771</v>
      </c>
      <c r="L97" s="29" t="s">
        <v>772</v>
      </c>
      <c r="M97" s="29"/>
    </row>
    <row r="98" spans="2:13" x14ac:dyDescent="0.25">
      <c r="B98" s="30" t="s">
        <v>685</v>
      </c>
      <c r="C98" s="30" t="s">
        <v>13</v>
      </c>
      <c r="D98" s="32">
        <v>38565</v>
      </c>
      <c r="E98" s="30" t="s">
        <v>686</v>
      </c>
      <c r="F98" s="30" t="s">
        <v>59</v>
      </c>
      <c r="G98" s="30" t="s">
        <v>618</v>
      </c>
      <c r="H98" s="32">
        <v>44521</v>
      </c>
      <c r="I98" s="30" t="s">
        <v>188</v>
      </c>
      <c r="J98" s="30" t="s">
        <v>38</v>
      </c>
      <c r="K98" s="30" t="s">
        <v>773</v>
      </c>
      <c r="L98" s="30" t="s">
        <v>774</v>
      </c>
      <c r="M98" s="30"/>
    </row>
    <row r="99" spans="2:13" x14ac:dyDescent="0.25">
      <c r="B99" s="29" t="s">
        <v>704</v>
      </c>
      <c r="C99" s="29" t="s">
        <v>33</v>
      </c>
      <c r="D99" s="31">
        <v>38730</v>
      </c>
      <c r="E99" s="29" t="s">
        <v>705</v>
      </c>
      <c r="F99" s="29" t="s">
        <v>59</v>
      </c>
      <c r="G99" s="29" t="s">
        <v>618</v>
      </c>
      <c r="H99" s="31">
        <v>44507</v>
      </c>
      <c r="I99" s="29" t="s">
        <v>188</v>
      </c>
      <c r="J99" s="29" t="s">
        <v>42</v>
      </c>
      <c r="K99" s="29" t="s">
        <v>775</v>
      </c>
      <c r="L99" s="29" t="s">
        <v>776</v>
      </c>
      <c r="M99" s="29"/>
    </row>
    <row r="100" spans="2:13" x14ac:dyDescent="0.25">
      <c r="B100" s="30" t="s">
        <v>700</v>
      </c>
      <c r="C100" s="30" t="s">
        <v>66</v>
      </c>
      <c r="D100" s="32">
        <v>38247</v>
      </c>
      <c r="E100" s="30" t="s">
        <v>701</v>
      </c>
      <c r="F100" s="30" t="s">
        <v>64</v>
      </c>
      <c r="G100" s="30" t="s">
        <v>618</v>
      </c>
      <c r="H100" s="32">
        <v>44507</v>
      </c>
      <c r="I100" s="30" t="s">
        <v>188</v>
      </c>
      <c r="J100" s="30" t="s">
        <v>45</v>
      </c>
      <c r="K100" s="30" t="s">
        <v>777</v>
      </c>
      <c r="L100" s="30" t="s">
        <v>778</v>
      </c>
      <c r="M100" s="30"/>
    </row>
    <row r="101" spans="2:13" x14ac:dyDescent="0.25">
      <c r="B101" s="29" t="s">
        <v>692</v>
      </c>
      <c r="C101" s="29" t="s">
        <v>66</v>
      </c>
      <c r="D101" s="31">
        <v>38806</v>
      </c>
      <c r="E101" s="29" t="s">
        <v>693</v>
      </c>
      <c r="F101" s="29" t="s">
        <v>59</v>
      </c>
      <c r="G101" s="29" t="s">
        <v>618</v>
      </c>
      <c r="H101" s="31">
        <v>44507</v>
      </c>
      <c r="I101" s="29" t="s">
        <v>54</v>
      </c>
      <c r="J101" s="29" t="s">
        <v>48</v>
      </c>
      <c r="K101" s="29" t="s">
        <v>779</v>
      </c>
      <c r="L101" s="29" t="s">
        <v>780</v>
      </c>
      <c r="M101" s="29"/>
    </row>
    <row r="102" spans="2:13" x14ac:dyDescent="0.25">
      <c r="B102" s="30" t="s">
        <v>708</v>
      </c>
      <c r="C102" s="30" t="s">
        <v>709</v>
      </c>
      <c r="D102" s="32">
        <v>38762</v>
      </c>
      <c r="E102" s="30" t="s">
        <v>710</v>
      </c>
      <c r="F102" s="30" t="s">
        <v>59</v>
      </c>
      <c r="G102" s="30" t="s">
        <v>618</v>
      </c>
      <c r="H102" s="32">
        <v>44521</v>
      </c>
      <c r="I102" s="30" t="s">
        <v>54</v>
      </c>
      <c r="J102" s="30" t="s">
        <v>51</v>
      </c>
      <c r="K102" s="30" t="s">
        <v>781</v>
      </c>
      <c r="L102" s="30" t="s">
        <v>782</v>
      </c>
      <c r="M102" s="30"/>
    </row>
    <row r="103" spans="2:13" x14ac:dyDescent="0.25">
      <c r="B103" s="29" t="s">
        <v>725</v>
      </c>
      <c r="C103" s="29" t="s">
        <v>123</v>
      </c>
      <c r="D103" s="31">
        <v>38796</v>
      </c>
      <c r="E103" s="29" t="s">
        <v>726</v>
      </c>
      <c r="F103" s="29" t="s">
        <v>59</v>
      </c>
      <c r="G103" s="29" t="s">
        <v>618</v>
      </c>
      <c r="H103" s="31">
        <v>44507</v>
      </c>
      <c r="I103" s="29" t="s">
        <v>55</v>
      </c>
      <c r="J103" s="29" t="s">
        <v>91</v>
      </c>
      <c r="K103" s="29" t="s">
        <v>783</v>
      </c>
      <c r="L103" s="29" t="s">
        <v>784</v>
      </c>
      <c r="M103" s="29"/>
    </row>
    <row r="104" spans="2:13" x14ac:dyDescent="0.25">
      <c r="B104" s="30" t="s">
        <v>717</v>
      </c>
      <c r="C104" s="30" t="s">
        <v>8</v>
      </c>
      <c r="D104" s="32">
        <v>38719</v>
      </c>
      <c r="E104" s="30" t="s">
        <v>718</v>
      </c>
      <c r="F104" s="30" t="s">
        <v>59</v>
      </c>
      <c r="G104" s="30" t="s">
        <v>620</v>
      </c>
      <c r="H104" s="32">
        <v>44542</v>
      </c>
      <c r="I104" s="30" t="s">
        <v>55</v>
      </c>
      <c r="J104" s="30" t="s">
        <v>94</v>
      </c>
      <c r="K104" s="30" t="s">
        <v>785</v>
      </c>
      <c r="L104" s="30" t="s">
        <v>786</v>
      </c>
      <c r="M104" s="30"/>
    </row>
    <row r="105" spans="2:13" x14ac:dyDescent="0.25">
      <c r="B105" s="29" t="s">
        <v>721</v>
      </c>
      <c r="C105" s="29" t="s">
        <v>40</v>
      </c>
      <c r="D105" s="31">
        <v>38483</v>
      </c>
      <c r="E105" s="29" t="s">
        <v>722</v>
      </c>
      <c r="F105" s="29" t="s">
        <v>64</v>
      </c>
      <c r="G105" s="29" t="s">
        <v>618</v>
      </c>
      <c r="H105" s="31">
        <v>44486</v>
      </c>
      <c r="I105" s="29" t="s">
        <v>55</v>
      </c>
      <c r="J105" s="29" t="s">
        <v>97</v>
      </c>
      <c r="K105" s="29" t="s">
        <v>272</v>
      </c>
      <c r="L105" s="29" t="s">
        <v>787</v>
      </c>
      <c r="M105" s="29"/>
    </row>
    <row r="106" spans="2:13" x14ac:dyDescent="0.25">
      <c r="B106" s="30" t="s">
        <v>729</v>
      </c>
      <c r="C106" s="30" t="s">
        <v>2</v>
      </c>
      <c r="D106" s="32">
        <v>38423</v>
      </c>
      <c r="E106" s="30" t="s">
        <v>730</v>
      </c>
      <c r="F106" s="30" t="s">
        <v>64</v>
      </c>
      <c r="G106" s="30" t="s">
        <v>618</v>
      </c>
      <c r="H106" s="32">
        <v>44507</v>
      </c>
      <c r="I106" s="30" t="s">
        <v>55</v>
      </c>
      <c r="J106" s="30" t="s">
        <v>100</v>
      </c>
      <c r="K106" s="30" t="s">
        <v>788</v>
      </c>
      <c r="L106" s="30" t="s">
        <v>789</v>
      </c>
      <c r="M106" s="30"/>
    </row>
    <row r="107" spans="2:13" x14ac:dyDescent="0.25">
      <c r="B107" s="29" t="s">
        <v>733</v>
      </c>
      <c r="C107" s="29" t="s">
        <v>145</v>
      </c>
      <c r="D107" s="31">
        <v>38744</v>
      </c>
      <c r="E107" s="29" t="s">
        <v>734</v>
      </c>
      <c r="F107" s="29" t="s">
        <v>59</v>
      </c>
      <c r="G107" s="29" t="s">
        <v>618</v>
      </c>
      <c r="H107" s="31">
        <v>44507</v>
      </c>
      <c r="I107" s="29" t="s">
        <v>566</v>
      </c>
      <c r="J107" s="29" t="s">
        <v>614</v>
      </c>
      <c r="K107" s="29" t="s">
        <v>790</v>
      </c>
      <c r="L107" s="29" t="s">
        <v>791</v>
      </c>
      <c r="M107" s="29"/>
    </row>
    <row r="108" spans="2:13" x14ac:dyDescent="0.25">
      <c r="B108" s="30" t="s">
        <v>744</v>
      </c>
      <c r="C108" s="30" t="s">
        <v>158</v>
      </c>
      <c r="D108" s="32">
        <v>38594</v>
      </c>
      <c r="E108" s="30"/>
      <c r="F108" s="30" t="s">
        <v>59</v>
      </c>
      <c r="G108" s="30" t="s">
        <v>618</v>
      </c>
      <c r="H108" s="32">
        <v>44521</v>
      </c>
      <c r="I108" s="30" t="s">
        <v>566</v>
      </c>
      <c r="J108" s="30" t="s">
        <v>735</v>
      </c>
      <c r="K108" s="30" t="s">
        <v>792</v>
      </c>
      <c r="L108" s="30"/>
      <c r="M108" s="30"/>
    </row>
    <row r="109" spans="2:13" x14ac:dyDescent="0.25">
      <c r="B109" s="29" t="s">
        <v>738</v>
      </c>
      <c r="C109" s="29" t="s">
        <v>29</v>
      </c>
      <c r="D109" s="31">
        <v>38351</v>
      </c>
      <c r="E109" s="29" t="s">
        <v>739</v>
      </c>
      <c r="F109" s="29" t="s">
        <v>64</v>
      </c>
      <c r="G109" s="29" t="s">
        <v>740</v>
      </c>
      <c r="H109" s="31">
        <v>44549</v>
      </c>
      <c r="I109" s="29" t="s">
        <v>566</v>
      </c>
      <c r="J109" s="29" t="s">
        <v>741</v>
      </c>
      <c r="K109" s="29" t="s">
        <v>793</v>
      </c>
      <c r="L109" s="29" t="s">
        <v>794</v>
      </c>
      <c r="M109" s="29"/>
    </row>
    <row r="110" spans="2:13" x14ac:dyDescent="0.25">
      <c r="B110" s="30" t="s">
        <v>748</v>
      </c>
      <c r="C110" s="30" t="s">
        <v>66</v>
      </c>
      <c r="D110" s="32">
        <v>38865</v>
      </c>
      <c r="E110" s="30" t="s">
        <v>749</v>
      </c>
      <c r="F110" s="30" t="s">
        <v>59</v>
      </c>
      <c r="G110" s="30" t="s">
        <v>740</v>
      </c>
      <c r="H110" s="32">
        <v>44534</v>
      </c>
      <c r="I110" s="30" t="s">
        <v>566</v>
      </c>
      <c r="J110" s="30" t="s">
        <v>745</v>
      </c>
      <c r="K110" s="30" t="s">
        <v>795</v>
      </c>
      <c r="L110" s="30" t="s">
        <v>796</v>
      </c>
      <c r="M110" s="30"/>
    </row>
    <row r="111" spans="2:13" x14ac:dyDescent="0.25">
      <c r="B111" s="35" t="s">
        <v>753</v>
      </c>
      <c r="C111" s="35" t="s">
        <v>754</v>
      </c>
      <c r="D111" s="36">
        <v>38824</v>
      </c>
      <c r="E111" s="35" t="s">
        <v>755</v>
      </c>
      <c r="F111" s="35" t="s">
        <v>59</v>
      </c>
      <c r="G111" s="35" t="s">
        <v>618</v>
      </c>
      <c r="H111" s="36">
        <v>44486</v>
      </c>
      <c r="I111" s="35" t="s">
        <v>566</v>
      </c>
      <c r="J111" s="35" t="s">
        <v>750</v>
      </c>
      <c r="K111" s="35" t="s">
        <v>797</v>
      </c>
      <c r="L111" s="35"/>
      <c r="M111" s="35"/>
    </row>
    <row r="113" spans="1:13" x14ac:dyDescent="0.25">
      <c r="A113" t="s">
        <v>643</v>
      </c>
    </row>
    <row r="115" spans="1:13" x14ac:dyDescent="0.25">
      <c r="B115" s="33" t="s">
        <v>278</v>
      </c>
      <c r="C115" s="33" t="s">
        <v>279</v>
      </c>
      <c r="D115" s="34" t="s">
        <v>280</v>
      </c>
      <c r="E115" s="33" t="s">
        <v>281</v>
      </c>
      <c r="F115" s="33" t="s">
        <v>282</v>
      </c>
      <c r="G115" s="33" t="s">
        <v>850</v>
      </c>
      <c r="H115" s="34" t="s">
        <v>851</v>
      </c>
      <c r="I115" s="33" t="s">
        <v>852</v>
      </c>
      <c r="J115" s="33" t="s">
        <v>853</v>
      </c>
      <c r="K115" s="33" t="s">
        <v>854</v>
      </c>
      <c r="L115" s="33" t="s">
        <v>855</v>
      </c>
      <c r="M115" s="33" t="s">
        <v>856</v>
      </c>
    </row>
    <row r="116" spans="1:13" x14ac:dyDescent="0.25">
      <c r="B116" s="29" t="s">
        <v>665</v>
      </c>
      <c r="C116" s="29" t="s">
        <v>145</v>
      </c>
      <c r="D116" s="31">
        <v>38241</v>
      </c>
      <c r="E116" s="29" t="s">
        <v>666</v>
      </c>
      <c r="F116" s="29" t="s">
        <v>64</v>
      </c>
      <c r="G116" s="29" t="s">
        <v>141</v>
      </c>
      <c r="H116" s="31">
        <v>44528</v>
      </c>
      <c r="I116" s="29" t="s">
        <v>176</v>
      </c>
      <c r="J116" s="29" t="s">
        <v>0</v>
      </c>
      <c r="K116" s="29" t="s">
        <v>798</v>
      </c>
      <c r="L116" s="29" t="s">
        <v>799</v>
      </c>
      <c r="M116" s="29"/>
    </row>
    <row r="117" spans="1:13" x14ac:dyDescent="0.25">
      <c r="B117" s="30" t="s">
        <v>669</v>
      </c>
      <c r="C117" s="30" t="s">
        <v>13</v>
      </c>
      <c r="D117" s="32">
        <v>38722</v>
      </c>
      <c r="E117" s="30" t="s">
        <v>670</v>
      </c>
      <c r="F117" s="30" t="s">
        <v>59</v>
      </c>
      <c r="G117" s="30" t="s">
        <v>141</v>
      </c>
      <c r="H117" s="32">
        <v>44535</v>
      </c>
      <c r="I117" s="30" t="s">
        <v>179</v>
      </c>
      <c r="J117" s="30" t="s">
        <v>6</v>
      </c>
      <c r="K117" s="30" t="s">
        <v>800</v>
      </c>
      <c r="L117" s="30" t="s">
        <v>801</v>
      </c>
      <c r="M117" s="30"/>
    </row>
    <row r="118" spans="1:13" x14ac:dyDescent="0.25">
      <c r="B118" s="29" t="s">
        <v>662</v>
      </c>
      <c r="C118" s="29" t="s">
        <v>66</v>
      </c>
      <c r="D118" s="31">
        <v>38866</v>
      </c>
      <c r="E118" s="29" t="s">
        <v>663</v>
      </c>
      <c r="F118" s="29" t="s">
        <v>59</v>
      </c>
      <c r="G118" s="29" t="s">
        <v>618</v>
      </c>
      <c r="H118" s="31">
        <v>44492</v>
      </c>
      <c r="I118" s="29" t="s">
        <v>179</v>
      </c>
      <c r="J118" s="29" t="s">
        <v>11</v>
      </c>
      <c r="K118" s="29" t="s">
        <v>802</v>
      </c>
      <c r="L118" s="29" t="s">
        <v>803</v>
      </c>
      <c r="M118" s="29"/>
    </row>
    <row r="119" spans="1:13" x14ac:dyDescent="0.25">
      <c r="B119" s="30" t="s">
        <v>673</v>
      </c>
      <c r="C119" s="30" t="s">
        <v>13</v>
      </c>
      <c r="D119" s="32">
        <v>38524</v>
      </c>
      <c r="E119" s="30" t="s">
        <v>674</v>
      </c>
      <c r="F119" s="30" t="s">
        <v>64</v>
      </c>
      <c r="G119" s="30" t="s">
        <v>618</v>
      </c>
      <c r="H119" s="32">
        <v>44506</v>
      </c>
      <c r="I119" s="30" t="s">
        <v>185</v>
      </c>
      <c r="J119" s="30" t="s">
        <v>15</v>
      </c>
      <c r="K119" s="30" t="s">
        <v>804</v>
      </c>
      <c r="L119" s="30" t="s">
        <v>805</v>
      </c>
      <c r="M119" s="30"/>
    </row>
    <row r="120" spans="1:13" x14ac:dyDescent="0.25">
      <c r="B120" s="29" t="s">
        <v>677</v>
      </c>
      <c r="C120" s="29" t="s">
        <v>20</v>
      </c>
      <c r="D120" s="31">
        <v>38481</v>
      </c>
      <c r="E120" s="29" t="s">
        <v>678</v>
      </c>
      <c r="F120" s="29" t="s">
        <v>64</v>
      </c>
      <c r="G120" s="29" t="s">
        <v>618</v>
      </c>
      <c r="H120" s="31">
        <v>44499</v>
      </c>
      <c r="I120" s="29" t="s">
        <v>185</v>
      </c>
      <c r="J120" s="29" t="s">
        <v>18</v>
      </c>
      <c r="K120" s="29" t="s">
        <v>806</v>
      </c>
      <c r="L120" s="29" t="s">
        <v>807</v>
      </c>
      <c r="M120" s="29"/>
    </row>
    <row r="121" spans="1:13" x14ac:dyDescent="0.25">
      <c r="B121" s="30" t="s">
        <v>681</v>
      </c>
      <c r="C121" s="30" t="s">
        <v>29</v>
      </c>
      <c r="D121" s="32">
        <v>38875</v>
      </c>
      <c r="E121" s="30" t="s">
        <v>682</v>
      </c>
      <c r="F121" s="30" t="s">
        <v>59</v>
      </c>
      <c r="G121" s="30" t="s">
        <v>618</v>
      </c>
      <c r="H121" s="32">
        <v>44506</v>
      </c>
      <c r="I121" s="30" t="s">
        <v>185</v>
      </c>
      <c r="J121" s="30" t="s">
        <v>23</v>
      </c>
      <c r="K121" s="30" t="s">
        <v>808</v>
      </c>
      <c r="L121" s="30" t="s">
        <v>809</v>
      </c>
      <c r="M121" s="30"/>
    </row>
    <row r="122" spans="1:13" x14ac:dyDescent="0.25">
      <c r="B122" s="29" t="s">
        <v>688</v>
      </c>
      <c r="C122" s="29" t="s">
        <v>145</v>
      </c>
      <c r="D122" s="31">
        <v>38490</v>
      </c>
      <c r="E122" s="29" t="s">
        <v>689</v>
      </c>
      <c r="F122" s="29" t="s">
        <v>64</v>
      </c>
      <c r="G122" s="29" t="s">
        <v>618</v>
      </c>
      <c r="H122" s="31">
        <v>44506</v>
      </c>
      <c r="I122" s="29" t="s">
        <v>185</v>
      </c>
      <c r="J122" s="29" t="s">
        <v>27</v>
      </c>
      <c r="K122" s="29" t="s">
        <v>810</v>
      </c>
      <c r="L122" s="29" t="s">
        <v>811</v>
      </c>
      <c r="M122" s="29"/>
    </row>
    <row r="123" spans="1:13" x14ac:dyDescent="0.25">
      <c r="B123" s="30" t="s">
        <v>713</v>
      </c>
      <c r="C123" s="30" t="s">
        <v>145</v>
      </c>
      <c r="D123" s="32">
        <v>38457</v>
      </c>
      <c r="E123" s="30" t="s">
        <v>714</v>
      </c>
      <c r="F123" s="30" t="s">
        <v>64</v>
      </c>
      <c r="G123" s="30" t="s">
        <v>618</v>
      </c>
      <c r="H123" s="32">
        <v>44499</v>
      </c>
      <c r="I123" s="30" t="s">
        <v>185</v>
      </c>
      <c r="J123" s="30" t="s">
        <v>31</v>
      </c>
      <c r="K123" s="30" t="s">
        <v>812</v>
      </c>
      <c r="L123" s="30" t="s">
        <v>813</v>
      </c>
      <c r="M123" s="30"/>
    </row>
    <row r="124" spans="1:13" x14ac:dyDescent="0.25">
      <c r="B124" s="29" t="s">
        <v>696</v>
      </c>
      <c r="C124" s="29" t="s">
        <v>40</v>
      </c>
      <c r="D124" s="31">
        <v>38456</v>
      </c>
      <c r="E124" s="29" t="s">
        <v>697</v>
      </c>
      <c r="F124" s="29" t="s">
        <v>64</v>
      </c>
      <c r="G124" s="29" t="s">
        <v>618</v>
      </c>
      <c r="H124" s="31">
        <v>44499</v>
      </c>
      <c r="I124" s="29" t="s">
        <v>185</v>
      </c>
      <c r="J124" s="29" t="s">
        <v>35</v>
      </c>
      <c r="K124" s="29" t="s">
        <v>814</v>
      </c>
      <c r="L124" s="29" t="s">
        <v>815</v>
      </c>
      <c r="M124" s="29"/>
    </row>
    <row r="125" spans="1:13" x14ac:dyDescent="0.25">
      <c r="B125" s="30" t="s">
        <v>704</v>
      </c>
      <c r="C125" s="30" t="s">
        <v>33</v>
      </c>
      <c r="D125" s="32">
        <v>38730</v>
      </c>
      <c r="E125" s="30" t="s">
        <v>705</v>
      </c>
      <c r="F125" s="30" t="s">
        <v>59</v>
      </c>
      <c r="G125" s="30" t="s">
        <v>618</v>
      </c>
      <c r="H125" s="32">
        <v>44506</v>
      </c>
      <c r="I125" s="30" t="s">
        <v>188</v>
      </c>
      <c r="J125" s="30" t="s">
        <v>38</v>
      </c>
      <c r="K125" s="30" t="s">
        <v>816</v>
      </c>
      <c r="L125" s="30" t="s">
        <v>817</v>
      </c>
      <c r="M125" s="30"/>
    </row>
    <row r="126" spans="1:13" x14ac:dyDescent="0.25">
      <c r="B126" s="29" t="s">
        <v>685</v>
      </c>
      <c r="C126" s="29" t="s">
        <v>13</v>
      </c>
      <c r="D126" s="31">
        <v>38565</v>
      </c>
      <c r="E126" s="29" t="s">
        <v>686</v>
      </c>
      <c r="F126" s="29" t="s">
        <v>59</v>
      </c>
      <c r="G126" s="29" t="s">
        <v>618</v>
      </c>
      <c r="H126" s="31">
        <v>44520</v>
      </c>
      <c r="I126" s="29" t="s">
        <v>188</v>
      </c>
      <c r="J126" s="29" t="s">
        <v>42</v>
      </c>
      <c r="K126" s="29" t="s">
        <v>818</v>
      </c>
      <c r="L126" s="29" t="s">
        <v>819</v>
      </c>
      <c r="M126" s="29"/>
    </row>
    <row r="127" spans="1:13" x14ac:dyDescent="0.25">
      <c r="B127" s="30" t="s">
        <v>700</v>
      </c>
      <c r="C127" s="30" t="s">
        <v>66</v>
      </c>
      <c r="D127" s="32">
        <v>38247</v>
      </c>
      <c r="E127" s="30" t="s">
        <v>701</v>
      </c>
      <c r="F127" s="30" t="s">
        <v>64</v>
      </c>
      <c r="G127" s="30" t="s">
        <v>618</v>
      </c>
      <c r="H127" s="32">
        <v>44506</v>
      </c>
      <c r="I127" s="30" t="s">
        <v>54</v>
      </c>
      <c r="J127" s="30" t="s">
        <v>45</v>
      </c>
      <c r="K127" s="30" t="s">
        <v>820</v>
      </c>
      <c r="L127" s="30" t="s">
        <v>821</v>
      </c>
      <c r="M127" s="30"/>
    </row>
    <row r="128" spans="1:13" x14ac:dyDescent="0.25">
      <c r="B128" s="29" t="s">
        <v>692</v>
      </c>
      <c r="C128" s="29" t="s">
        <v>66</v>
      </c>
      <c r="D128" s="31">
        <v>38806</v>
      </c>
      <c r="E128" s="29" t="s">
        <v>693</v>
      </c>
      <c r="F128" s="29" t="s">
        <v>59</v>
      </c>
      <c r="G128" s="29" t="s">
        <v>618</v>
      </c>
      <c r="H128" s="31">
        <v>44506</v>
      </c>
      <c r="I128" s="29" t="s">
        <v>54</v>
      </c>
      <c r="J128" s="29" t="s">
        <v>48</v>
      </c>
      <c r="K128" s="29" t="s">
        <v>822</v>
      </c>
      <c r="L128" s="29" t="s">
        <v>823</v>
      </c>
      <c r="M128" s="29"/>
    </row>
    <row r="129" spans="1:13" x14ac:dyDescent="0.25">
      <c r="B129" s="30" t="s">
        <v>725</v>
      </c>
      <c r="C129" s="30" t="s">
        <v>123</v>
      </c>
      <c r="D129" s="32">
        <v>38796</v>
      </c>
      <c r="E129" s="30" t="s">
        <v>726</v>
      </c>
      <c r="F129" s="30" t="s">
        <v>59</v>
      </c>
      <c r="G129" s="30" t="s">
        <v>618</v>
      </c>
      <c r="H129" s="32">
        <v>44506</v>
      </c>
      <c r="I129" s="30" t="s">
        <v>55</v>
      </c>
      <c r="J129" s="30" t="s">
        <v>51</v>
      </c>
      <c r="K129" s="30" t="s">
        <v>824</v>
      </c>
      <c r="L129" s="30" t="s">
        <v>825</v>
      </c>
      <c r="M129" s="30"/>
    </row>
    <row r="130" spans="1:13" x14ac:dyDescent="0.25">
      <c r="B130" s="29" t="s">
        <v>721</v>
      </c>
      <c r="C130" s="29" t="s">
        <v>40</v>
      </c>
      <c r="D130" s="31">
        <v>38483</v>
      </c>
      <c r="E130" s="29" t="s">
        <v>722</v>
      </c>
      <c r="F130" s="29" t="s">
        <v>64</v>
      </c>
      <c r="G130" s="29" t="s">
        <v>620</v>
      </c>
      <c r="H130" s="31">
        <v>44541</v>
      </c>
      <c r="I130" s="29" t="s">
        <v>55</v>
      </c>
      <c r="J130" s="29" t="s">
        <v>91</v>
      </c>
      <c r="K130" s="29" t="s">
        <v>826</v>
      </c>
      <c r="L130" s="29" t="s">
        <v>827</v>
      </c>
      <c r="M130" s="29"/>
    </row>
    <row r="131" spans="1:13" x14ac:dyDescent="0.25">
      <c r="B131" s="30" t="s">
        <v>729</v>
      </c>
      <c r="C131" s="30" t="s">
        <v>2</v>
      </c>
      <c r="D131" s="32">
        <v>38423</v>
      </c>
      <c r="E131" s="30" t="s">
        <v>730</v>
      </c>
      <c r="F131" s="30" t="s">
        <v>64</v>
      </c>
      <c r="G131" s="30" t="s">
        <v>618</v>
      </c>
      <c r="H131" s="32">
        <v>44506</v>
      </c>
      <c r="I131" s="30" t="s">
        <v>174</v>
      </c>
      <c r="J131" s="30" t="s">
        <v>94</v>
      </c>
      <c r="K131" s="30" t="s">
        <v>828</v>
      </c>
      <c r="L131" s="30" t="s">
        <v>829</v>
      </c>
      <c r="M131" s="30"/>
    </row>
    <row r="132" spans="1:13" x14ac:dyDescent="0.25">
      <c r="B132" s="29" t="s">
        <v>708</v>
      </c>
      <c r="C132" s="29" t="s">
        <v>709</v>
      </c>
      <c r="D132" s="31">
        <v>38762</v>
      </c>
      <c r="E132" s="29" t="s">
        <v>710</v>
      </c>
      <c r="F132" s="29" t="s">
        <v>59</v>
      </c>
      <c r="G132" s="29" t="s">
        <v>618</v>
      </c>
      <c r="H132" s="31">
        <v>44520</v>
      </c>
      <c r="I132" s="29" t="s">
        <v>566</v>
      </c>
      <c r="J132" s="29" t="s">
        <v>97</v>
      </c>
      <c r="K132" s="29" t="s">
        <v>830</v>
      </c>
      <c r="L132" s="29"/>
      <c r="M132" s="29"/>
    </row>
    <row r="133" spans="1:13" x14ac:dyDescent="0.25">
      <c r="B133" s="30" t="s">
        <v>717</v>
      </c>
      <c r="C133" s="30" t="s">
        <v>8</v>
      </c>
      <c r="D133" s="32">
        <v>38719</v>
      </c>
      <c r="E133" s="30" t="s">
        <v>718</v>
      </c>
      <c r="F133" s="30" t="s">
        <v>59</v>
      </c>
      <c r="G133" s="30" t="s">
        <v>620</v>
      </c>
      <c r="H133" s="32">
        <v>44541</v>
      </c>
      <c r="I133" s="30" t="s">
        <v>566</v>
      </c>
      <c r="J133" s="30" t="s">
        <v>100</v>
      </c>
      <c r="K133" s="30" t="s">
        <v>831</v>
      </c>
      <c r="L133" s="30"/>
      <c r="M133" s="30"/>
    </row>
    <row r="134" spans="1:13" x14ac:dyDescent="0.25">
      <c r="B134" s="35" t="s">
        <v>733</v>
      </c>
      <c r="C134" s="35" t="s">
        <v>145</v>
      </c>
      <c r="D134" s="36">
        <v>38744</v>
      </c>
      <c r="E134" s="35" t="s">
        <v>734</v>
      </c>
      <c r="F134" s="35" t="s">
        <v>59</v>
      </c>
      <c r="G134" s="35" t="s">
        <v>618</v>
      </c>
      <c r="H134" s="36">
        <v>44506</v>
      </c>
      <c r="I134" s="35" t="s">
        <v>566</v>
      </c>
      <c r="J134" s="35" t="s">
        <v>614</v>
      </c>
      <c r="K134" s="35" t="s">
        <v>832</v>
      </c>
      <c r="L134" s="35" t="s">
        <v>833</v>
      </c>
      <c r="M134" s="35"/>
    </row>
    <row r="136" spans="1:13" x14ac:dyDescent="0.25">
      <c r="A136" t="s">
        <v>653</v>
      </c>
    </row>
    <row r="140" spans="1:13" x14ac:dyDescent="0.25">
      <c r="B140" s="33" t="s">
        <v>278</v>
      </c>
      <c r="C140" s="33" t="s">
        <v>279</v>
      </c>
      <c r="D140" s="34" t="s">
        <v>280</v>
      </c>
      <c r="E140" s="33" t="s">
        <v>281</v>
      </c>
      <c r="F140" s="33" t="s">
        <v>282</v>
      </c>
      <c r="G140" s="33" t="s">
        <v>850</v>
      </c>
      <c r="H140" s="34" t="s">
        <v>851</v>
      </c>
      <c r="I140" s="33" t="s">
        <v>852</v>
      </c>
      <c r="J140" s="33" t="s">
        <v>853</v>
      </c>
      <c r="K140" s="33" t="s">
        <v>854</v>
      </c>
      <c r="L140" s="33" t="s">
        <v>855</v>
      </c>
      <c r="M140" s="33" t="s">
        <v>856</v>
      </c>
    </row>
    <row r="141" spans="1:13" x14ac:dyDescent="0.25">
      <c r="B141" s="29" t="s">
        <v>665</v>
      </c>
      <c r="C141" s="29" t="s">
        <v>145</v>
      </c>
      <c r="D141" s="31">
        <v>38241</v>
      </c>
      <c r="E141" s="29" t="s">
        <v>666</v>
      </c>
      <c r="F141" s="29" t="s">
        <v>64</v>
      </c>
      <c r="G141" s="29" t="s">
        <v>141</v>
      </c>
      <c r="H141" s="31">
        <v>44527</v>
      </c>
      <c r="I141" s="29" t="s">
        <v>176</v>
      </c>
      <c r="J141" s="29" t="s">
        <v>0</v>
      </c>
      <c r="K141" s="29" t="s">
        <v>834</v>
      </c>
      <c r="L141" s="29" t="s">
        <v>835</v>
      </c>
      <c r="M141" s="29"/>
    </row>
    <row r="142" spans="1:13" x14ac:dyDescent="0.25">
      <c r="B142" s="30" t="s">
        <v>662</v>
      </c>
      <c r="C142" s="30" t="s">
        <v>66</v>
      </c>
      <c r="D142" s="32">
        <v>38866</v>
      </c>
      <c r="E142" s="30" t="s">
        <v>663</v>
      </c>
      <c r="F142" s="30" t="s">
        <v>59</v>
      </c>
      <c r="G142" s="30" t="s">
        <v>141</v>
      </c>
      <c r="H142" s="32">
        <v>44534</v>
      </c>
      <c r="I142" s="30" t="s">
        <v>179</v>
      </c>
      <c r="J142" s="30" t="s">
        <v>6</v>
      </c>
      <c r="K142" s="30" t="s">
        <v>836</v>
      </c>
      <c r="L142" s="30" t="s">
        <v>837</v>
      </c>
      <c r="M142" s="30"/>
    </row>
    <row r="143" spans="1:13" x14ac:dyDescent="0.25">
      <c r="B143" s="29" t="s">
        <v>669</v>
      </c>
      <c r="C143" s="29" t="s">
        <v>13</v>
      </c>
      <c r="D143" s="31">
        <v>38722</v>
      </c>
      <c r="E143" s="29" t="s">
        <v>670</v>
      </c>
      <c r="F143" s="29" t="s">
        <v>59</v>
      </c>
      <c r="G143" s="29" t="s">
        <v>141</v>
      </c>
      <c r="H143" s="31">
        <v>44527</v>
      </c>
      <c r="I143" s="29" t="s">
        <v>185</v>
      </c>
      <c r="J143" s="29" t="s">
        <v>11</v>
      </c>
      <c r="K143" s="29" t="s">
        <v>838</v>
      </c>
      <c r="L143" s="29"/>
      <c r="M143" s="29"/>
    </row>
    <row r="144" spans="1:13" x14ac:dyDescent="0.25">
      <c r="B144" s="30" t="s">
        <v>688</v>
      </c>
      <c r="C144" s="30" t="s">
        <v>145</v>
      </c>
      <c r="D144" s="32">
        <v>38490</v>
      </c>
      <c r="E144" s="30" t="s">
        <v>689</v>
      </c>
      <c r="F144" s="30" t="s">
        <v>64</v>
      </c>
      <c r="G144" s="30" t="s">
        <v>618</v>
      </c>
      <c r="H144" s="32">
        <v>44507</v>
      </c>
      <c r="I144" s="30" t="s">
        <v>185</v>
      </c>
      <c r="J144" s="30" t="s">
        <v>15</v>
      </c>
      <c r="K144" s="30" t="s">
        <v>839</v>
      </c>
      <c r="L144" s="30" t="s">
        <v>840</v>
      </c>
      <c r="M144" s="30"/>
    </row>
    <row r="145" spans="2:13" x14ac:dyDescent="0.25">
      <c r="B145" s="29" t="s">
        <v>713</v>
      </c>
      <c r="C145" s="29" t="s">
        <v>145</v>
      </c>
      <c r="D145" s="31">
        <v>38457</v>
      </c>
      <c r="E145" s="29" t="s">
        <v>714</v>
      </c>
      <c r="F145" s="29" t="s">
        <v>64</v>
      </c>
      <c r="G145" s="29" t="s">
        <v>618</v>
      </c>
      <c r="H145" s="31">
        <v>44507</v>
      </c>
      <c r="I145" s="29" t="s">
        <v>185</v>
      </c>
      <c r="J145" s="29" t="s">
        <v>18</v>
      </c>
      <c r="K145" s="29" t="s">
        <v>841</v>
      </c>
      <c r="L145" s="29" t="s">
        <v>842</v>
      </c>
      <c r="M145" s="29"/>
    </row>
    <row r="146" spans="2:13" x14ac:dyDescent="0.25">
      <c r="B146" s="30" t="s">
        <v>673</v>
      </c>
      <c r="C146" s="30" t="s">
        <v>13</v>
      </c>
      <c r="D146" s="32">
        <v>38524</v>
      </c>
      <c r="E146" s="30" t="s">
        <v>674</v>
      </c>
      <c r="F146" s="30" t="s">
        <v>64</v>
      </c>
      <c r="G146" s="30" t="s">
        <v>618</v>
      </c>
      <c r="H146" s="32">
        <v>44521</v>
      </c>
      <c r="I146" s="30" t="s">
        <v>185</v>
      </c>
      <c r="J146" s="30" t="s">
        <v>23</v>
      </c>
      <c r="K146" s="30" t="s">
        <v>843</v>
      </c>
      <c r="L146" s="30" t="s">
        <v>844</v>
      </c>
      <c r="M146" s="30"/>
    </row>
    <row r="147" spans="2:13" x14ac:dyDescent="0.25">
      <c r="B147" s="29" t="s">
        <v>696</v>
      </c>
      <c r="C147" s="29" t="s">
        <v>40</v>
      </c>
      <c r="D147" s="31">
        <v>38456</v>
      </c>
      <c r="E147" s="29" t="s">
        <v>697</v>
      </c>
      <c r="F147" s="29" t="s">
        <v>64</v>
      </c>
      <c r="G147" s="29" t="s">
        <v>618</v>
      </c>
      <c r="H147" s="31">
        <v>44497</v>
      </c>
      <c r="I147" s="29" t="s">
        <v>188</v>
      </c>
      <c r="J147" s="29" t="s">
        <v>27</v>
      </c>
      <c r="K147" s="29" t="s">
        <v>845</v>
      </c>
      <c r="L147" s="29" t="s">
        <v>846</v>
      </c>
      <c r="M147" s="29"/>
    </row>
    <row r="148" spans="2:13" x14ac:dyDescent="0.25">
      <c r="B148" s="30" t="s">
        <v>677</v>
      </c>
      <c r="C148" s="30" t="s">
        <v>20</v>
      </c>
      <c r="D148" s="32">
        <v>38481</v>
      </c>
      <c r="E148" s="30" t="s">
        <v>678</v>
      </c>
      <c r="F148" s="30" t="s">
        <v>64</v>
      </c>
      <c r="G148" s="30" t="s">
        <v>618</v>
      </c>
      <c r="H148" s="32">
        <v>44521</v>
      </c>
      <c r="I148" s="30" t="s">
        <v>188</v>
      </c>
      <c r="J148" s="30" t="s">
        <v>31</v>
      </c>
      <c r="K148" s="30" t="s">
        <v>847</v>
      </c>
      <c r="L148" s="30" t="s">
        <v>848</v>
      </c>
      <c r="M148" s="30"/>
    </row>
    <row r="149" spans="2:13" x14ac:dyDescent="0.25">
      <c r="B149" s="35" t="s">
        <v>708</v>
      </c>
      <c r="C149" s="35" t="s">
        <v>709</v>
      </c>
      <c r="D149" s="36">
        <v>38762</v>
      </c>
      <c r="E149" s="35" t="s">
        <v>710</v>
      </c>
      <c r="F149" s="35" t="s">
        <v>59</v>
      </c>
      <c r="G149" s="35" t="s">
        <v>618</v>
      </c>
      <c r="H149" s="36">
        <v>44521</v>
      </c>
      <c r="I149" s="35" t="s">
        <v>566</v>
      </c>
      <c r="J149" s="35" t="s">
        <v>35</v>
      </c>
      <c r="K149" s="35" t="s">
        <v>849</v>
      </c>
      <c r="L149" s="35"/>
      <c r="M149" s="35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W34"/>
  <sheetViews>
    <sheetView tabSelected="1" workbookViewId="0">
      <selection activeCell="E11" sqref="E11"/>
    </sheetView>
  </sheetViews>
  <sheetFormatPr defaultColWidth="8.85546875" defaultRowHeight="15" x14ac:dyDescent="0.25"/>
  <cols>
    <col min="2" max="4" width="23.7109375" customWidth="1"/>
  </cols>
  <sheetData>
    <row r="1" spans="1:23" x14ac:dyDescent="0.25">
      <c r="G1" s="45" t="s">
        <v>391</v>
      </c>
      <c r="H1" s="41" t="s">
        <v>385</v>
      </c>
      <c r="I1" s="41"/>
      <c r="J1" s="46" t="s">
        <v>386</v>
      </c>
      <c r="K1" s="46"/>
      <c r="L1" s="43" t="s">
        <v>387</v>
      </c>
      <c r="M1" s="43"/>
      <c r="N1" s="44" t="s">
        <v>388</v>
      </c>
      <c r="O1" s="44"/>
    </row>
    <row r="2" spans="1:23" x14ac:dyDescent="0.25">
      <c r="A2" s="2" t="s">
        <v>56</v>
      </c>
      <c r="B2" s="2"/>
      <c r="C2" s="2"/>
      <c r="D2" s="2"/>
      <c r="E2" s="2"/>
      <c r="F2" s="2"/>
      <c r="G2" s="45"/>
      <c r="H2" s="3" t="s">
        <v>389</v>
      </c>
      <c r="I2" s="3" t="s">
        <v>390</v>
      </c>
      <c r="J2" s="4" t="s">
        <v>389</v>
      </c>
      <c r="K2" s="4" t="s">
        <v>390</v>
      </c>
      <c r="L2" s="7" t="s">
        <v>389</v>
      </c>
      <c r="M2" s="7" t="s">
        <v>390</v>
      </c>
      <c r="N2" s="6" t="s">
        <v>389</v>
      </c>
      <c r="O2" s="6" t="s">
        <v>390</v>
      </c>
    </row>
    <row r="3" spans="1:23" x14ac:dyDescent="0.25">
      <c r="A3" t="s">
        <v>0</v>
      </c>
      <c r="B3" t="s">
        <v>139</v>
      </c>
      <c r="C3" t="s">
        <v>13</v>
      </c>
      <c r="D3" s="1">
        <v>38006</v>
      </c>
      <c r="E3" t="s">
        <v>140</v>
      </c>
      <c r="F3" t="s">
        <v>22</v>
      </c>
      <c r="G3" s="17" t="s">
        <v>176</v>
      </c>
      <c r="H3" s="9" t="s">
        <v>176</v>
      </c>
      <c r="I3" s="9" t="s">
        <v>857</v>
      </c>
      <c r="J3" s="10" t="s">
        <v>176</v>
      </c>
      <c r="K3" s="10" t="s">
        <v>872</v>
      </c>
      <c r="L3" s="11" t="s">
        <v>176</v>
      </c>
      <c r="M3" s="11" t="s">
        <v>881</v>
      </c>
      <c r="N3" s="12" t="s">
        <v>179</v>
      </c>
      <c r="O3" s="12" t="s">
        <v>886</v>
      </c>
    </row>
    <row r="4" spans="1:23" x14ac:dyDescent="0.25">
      <c r="A4" t="s">
        <v>6</v>
      </c>
      <c r="B4" t="s">
        <v>135</v>
      </c>
      <c r="C4" t="s">
        <v>29</v>
      </c>
      <c r="D4" s="1">
        <v>37913</v>
      </c>
      <c r="E4" t="s">
        <v>136</v>
      </c>
      <c r="F4" t="s">
        <v>22</v>
      </c>
      <c r="G4" s="17" t="s">
        <v>176</v>
      </c>
      <c r="H4" s="9" t="s">
        <v>176</v>
      </c>
      <c r="I4" s="9" t="s">
        <v>859</v>
      </c>
      <c r="J4" s="10" t="s">
        <v>176</v>
      </c>
      <c r="K4" s="10" t="s">
        <v>874</v>
      </c>
      <c r="L4" s="11" t="s">
        <v>176</v>
      </c>
      <c r="M4" s="11" t="s">
        <v>879</v>
      </c>
      <c r="N4" s="12" t="s">
        <v>176</v>
      </c>
      <c r="O4" s="12" t="s">
        <v>885</v>
      </c>
    </row>
    <row r="5" spans="1:23" x14ac:dyDescent="0.25">
      <c r="A5" t="s">
        <v>11</v>
      </c>
      <c r="B5" t="s">
        <v>144</v>
      </c>
      <c r="C5" t="s">
        <v>145</v>
      </c>
      <c r="D5" s="1">
        <v>37852</v>
      </c>
      <c r="E5" t="s">
        <v>146</v>
      </c>
      <c r="F5" t="s">
        <v>22</v>
      </c>
      <c r="G5" s="17" t="s">
        <v>176</v>
      </c>
      <c r="H5" s="9" t="s">
        <v>179</v>
      </c>
      <c r="I5" s="9" t="s">
        <v>861</v>
      </c>
      <c r="J5" s="10" t="s">
        <v>176</v>
      </c>
      <c r="K5" s="10" t="s">
        <v>873</v>
      </c>
      <c r="L5" s="11" t="s">
        <v>176</v>
      </c>
      <c r="M5" s="11" t="s">
        <v>880</v>
      </c>
      <c r="N5" s="12" t="s">
        <v>185</v>
      </c>
      <c r="O5" s="12" t="s">
        <v>888</v>
      </c>
    </row>
    <row r="6" spans="1:23" x14ac:dyDescent="0.25">
      <c r="A6" t="s">
        <v>15</v>
      </c>
      <c r="B6" t="s">
        <v>137</v>
      </c>
      <c r="C6" t="s">
        <v>8</v>
      </c>
      <c r="D6" s="1">
        <v>37879</v>
      </c>
      <c r="E6" t="s">
        <v>138</v>
      </c>
      <c r="F6" t="s">
        <v>22</v>
      </c>
      <c r="G6" s="17" t="s">
        <v>176</v>
      </c>
      <c r="H6" s="9" t="s">
        <v>179</v>
      </c>
      <c r="I6" s="9" t="s">
        <v>863</v>
      </c>
      <c r="J6" s="10" t="s">
        <v>176</v>
      </c>
      <c r="K6" s="10" t="s">
        <v>875</v>
      </c>
      <c r="L6" s="11" t="s">
        <v>179</v>
      </c>
      <c r="M6" s="11" t="s">
        <v>882</v>
      </c>
      <c r="N6" s="12" t="s">
        <v>185</v>
      </c>
      <c r="O6" s="12" t="s">
        <v>887</v>
      </c>
    </row>
    <row r="7" spans="1:23" x14ac:dyDescent="0.25">
      <c r="A7" t="s">
        <v>18</v>
      </c>
      <c r="B7" t="s">
        <v>153</v>
      </c>
      <c r="C7" t="s">
        <v>2</v>
      </c>
      <c r="D7" s="1">
        <v>38145</v>
      </c>
      <c r="E7" t="s">
        <v>154</v>
      </c>
      <c r="F7" t="s">
        <v>22</v>
      </c>
      <c r="G7" s="17" t="s">
        <v>185</v>
      </c>
      <c r="H7" s="9" t="s">
        <v>179</v>
      </c>
      <c r="I7" s="9" t="s">
        <v>865</v>
      </c>
      <c r="J7" s="10" t="s">
        <v>185</v>
      </c>
      <c r="K7" s="10" t="s">
        <v>876</v>
      </c>
      <c r="L7" s="11" t="s">
        <v>185</v>
      </c>
      <c r="M7" s="11" t="s">
        <v>883</v>
      </c>
      <c r="N7" s="12"/>
      <c r="O7" s="12"/>
    </row>
    <row r="8" spans="1:23" x14ac:dyDescent="0.25">
      <c r="A8" t="s">
        <v>23</v>
      </c>
      <c r="B8" t="s">
        <v>868</v>
      </c>
      <c r="C8" t="s">
        <v>29</v>
      </c>
      <c r="D8" s="1">
        <v>37884</v>
      </c>
      <c r="E8" t="s">
        <v>869</v>
      </c>
      <c r="F8" t="s">
        <v>22</v>
      </c>
      <c r="G8" s="17" t="s">
        <v>188</v>
      </c>
      <c r="H8" s="9" t="s">
        <v>188</v>
      </c>
      <c r="I8" s="9" t="s">
        <v>867</v>
      </c>
      <c r="J8" s="10" t="s">
        <v>55</v>
      </c>
      <c r="K8" s="10" t="s">
        <v>878</v>
      </c>
      <c r="L8" s="11"/>
      <c r="M8" s="11"/>
      <c r="N8" s="12"/>
      <c r="O8" s="12"/>
    </row>
    <row r="9" spans="1:23" x14ac:dyDescent="0.25">
      <c r="A9" t="s">
        <v>27</v>
      </c>
      <c r="B9" t="s">
        <v>160</v>
      </c>
      <c r="C9" t="s">
        <v>40</v>
      </c>
      <c r="D9" s="1">
        <v>37866</v>
      </c>
      <c r="E9" t="s">
        <v>161</v>
      </c>
      <c r="F9" t="s">
        <v>22</v>
      </c>
      <c r="G9" s="17" t="s">
        <v>54</v>
      </c>
      <c r="H9" s="9" t="s">
        <v>54</v>
      </c>
      <c r="I9" s="9" t="s">
        <v>870</v>
      </c>
      <c r="J9" s="10" t="s">
        <v>54</v>
      </c>
      <c r="K9" s="10" t="s">
        <v>877</v>
      </c>
      <c r="L9" s="11" t="s">
        <v>54</v>
      </c>
      <c r="M9" s="11" t="s">
        <v>884</v>
      </c>
      <c r="N9" s="12" t="s">
        <v>890</v>
      </c>
      <c r="O9" s="12" t="s">
        <v>889</v>
      </c>
    </row>
    <row r="10" spans="1:23" x14ac:dyDescent="0.25">
      <c r="A10" t="s">
        <v>31</v>
      </c>
      <c r="B10" t="s">
        <v>453</v>
      </c>
      <c r="C10" t="s">
        <v>13</v>
      </c>
      <c r="D10" s="1">
        <v>38037</v>
      </c>
      <c r="E10" t="s">
        <v>454</v>
      </c>
      <c r="F10" t="s">
        <v>22</v>
      </c>
      <c r="G10" s="17"/>
      <c r="H10" s="9"/>
      <c r="I10" s="9"/>
      <c r="J10" s="10"/>
      <c r="K10" s="10"/>
      <c r="L10" s="11"/>
      <c r="M10" s="11"/>
      <c r="N10" s="12"/>
      <c r="O10" s="12"/>
    </row>
    <row r="11" spans="1:23" x14ac:dyDescent="0.25">
      <c r="A11" t="s">
        <v>35</v>
      </c>
      <c r="B11" t="s">
        <v>142</v>
      </c>
      <c r="C11" t="s">
        <v>13</v>
      </c>
      <c r="D11" s="1">
        <v>37124</v>
      </c>
      <c r="E11" t="s">
        <v>143</v>
      </c>
      <c r="F11" t="s">
        <v>22</v>
      </c>
      <c r="G11" s="17"/>
      <c r="H11" s="9"/>
      <c r="I11" s="9"/>
      <c r="J11" s="10"/>
      <c r="K11" s="10"/>
      <c r="L11" s="11"/>
      <c r="M11" s="11"/>
      <c r="N11" s="12"/>
      <c r="O11" s="12"/>
    </row>
    <row r="12" spans="1:23" x14ac:dyDescent="0.25">
      <c r="A12" s="2" t="s">
        <v>103</v>
      </c>
      <c r="B12" s="2"/>
      <c r="C12" s="2"/>
      <c r="D12" s="8"/>
      <c r="E12" s="2"/>
      <c r="F12" s="2"/>
      <c r="G12" s="2"/>
      <c r="H12" s="13"/>
      <c r="I12" s="13"/>
      <c r="J12" s="19"/>
      <c r="K12" s="19"/>
      <c r="L12" s="15"/>
      <c r="M12" s="15"/>
      <c r="N12" s="20"/>
      <c r="O12" s="20"/>
    </row>
    <row r="13" spans="1:23" x14ac:dyDescent="0.25">
      <c r="A13" t="s">
        <v>0</v>
      </c>
      <c r="B13" t="s">
        <v>893</v>
      </c>
      <c r="C13" t="s">
        <v>13</v>
      </c>
      <c r="D13" s="1">
        <v>38444</v>
      </c>
      <c r="E13" t="s">
        <v>894</v>
      </c>
      <c r="F13" t="s">
        <v>64</v>
      </c>
      <c r="G13" s="17" t="s">
        <v>176</v>
      </c>
      <c r="H13" s="9" t="s">
        <v>176</v>
      </c>
      <c r="I13" s="9" t="s">
        <v>891</v>
      </c>
      <c r="J13" s="10" t="s">
        <v>176</v>
      </c>
      <c r="K13" s="10" t="s">
        <v>975</v>
      </c>
      <c r="L13" s="11" t="s">
        <v>185</v>
      </c>
      <c r="M13" s="11" t="s">
        <v>546</v>
      </c>
      <c r="N13" s="12" t="e">
        <v>#N/A</v>
      </c>
      <c r="O13" s="12" t="e">
        <v>#N/A</v>
      </c>
      <c r="W13" s="1"/>
    </row>
    <row r="14" spans="1:23" x14ac:dyDescent="0.25">
      <c r="A14" t="s">
        <v>6</v>
      </c>
      <c r="B14" t="s">
        <v>897</v>
      </c>
      <c r="C14" t="s">
        <v>13</v>
      </c>
      <c r="D14" s="1">
        <v>38433</v>
      </c>
      <c r="E14" t="s">
        <v>898</v>
      </c>
      <c r="F14" t="s">
        <v>64</v>
      </c>
      <c r="G14" s="17" t="s">
        <v>176</v>
      </c>
      <c r="H14" s="9" t="s">
        <v>176</v>
      </c>
      <c r="I14" s="9" t="s">
        <v>895</v>
      </c>
      <c r="J14" s="10" t="s">
        <v>176</v>
      </c>
      <c r="K14" s="10" t="s">
        <v>973</v>
      </c>
      <c r="L14" s="11" t="s">
        <v>176</v>
      </c>
      <c r="M14" s="11" t="s">
        <v>992</v>
      </c>
      <c r="N14" s="12" t="s">
        <v>176</v>
      </c>
      <c r="O14" s="12" t="s">
        <v>1012</v>
      </c>
    </row>
    <row r="15" spans="1:23" x14ac:dyDescent="0.25">
      <c r="A15" t="s">
        <v>11</v>
      </c>
      <c r="B15" t="s">
        <v>901</v>
      </c>
      <c r="C15" t="s">
        <v>25</v>
      </c>
      <c r="D15" s="1">
        <v>38609</v>
      </c>
      <c r="E15" t="s">
        <v>902</v>
      </c>
      <c r="F15" t="s">
        <v>59</v>
      </c>
      <c r="G15" s="17" t="s">
        <v>176</v>
      </c>
      <c r="H15" s="9" t="s">
        <v>176</v>
      </c>
      <c r="I15" s="9" t="s">
        <v>899</v>
      </c>
      <c r="J15" s="10" t="s">
        <v>176</v>
      </c>
      <c r="K15" s="10" t="s">
        <v>974</v>
      </c>
      <c r="L15" s="11" t="s">
        <v>176</v>
      </c>
      <c r="M15" s="11" t="s">
        <v>993</v>
      </c>
      <c r="N15" s="12" t="s">
        <v>176</v>
      </c>
      <c r="O15" s="12" t="s">
        <v>1011</v>
      </c>
    </row>
    <row r="16" spans="1:23" x14ac:dyDescent="0.25">
      <c r="A16" t="s">
        <v>15</v>
      </c>
      <c r="B16" t="s">
        <v>905</v>
      </c>
      <c r="C16" t="s">
        <v>13</v>
      </c>
      <c r="D16" s="1">
        <v>38390</v>
      </c>
      <c r="E16" t="s">
        <v>906</v>
      </c>
      <c r="F16" t="s">
        <v>64</v>
      </c>
      <c r="G16" s="17" t="s">
        <v>179</v>
      </c>
      <c r="H16" s="9" t="s">
        <v>179</v>
      </c>
      <c r="I16" s="9" t="s">
        <v>903</v>
      </c>
      <c r="J16" s="10" t="s">
        <v>179</v>
      </c>
      <c r="K16" s="10" t="s">
        <v>977</v>
      </c>
      <c r="L16" s="11" t="s">
        <v>185</v>
      </c>
      <c r="M16" s="11" t="s">
        <v>998</v>
      </c>
      <c r="N16" s="12" t="s">
        <v>188</v>
      </c>
      <c r="O16" s="12" t="s">
        <v>1022</v>
      </c>
    </row>
    <row r="17" spans="1:15" x14ac:dyDescent="0.25">
      <c r="A17" t="s">
        <v>18</v>
      </c>
      <c r="B17" t="s">
        <v>909</v>
      </c>
      <c r="C17" t="s">
        <v>13</v>
      </c>
      <c r="D17" s="1">
        <v>38692</v>
      </c>
      <c r="E17" t="s">
        <v>910</v>
      </c>
      <c r="F17" t="s">
        <v>59</v>
      </c>
      <c r="G17" s="17" t="s">
        <v>176</v>
      </c>
      <c r="H17" s="9" t="s">
        <v>179</v>
      </c>
      <c r="I17" s="9" t="s">
        <v>907</v>
      </c>
      <c r="J17" s="10" t="s">
        <v>176</v>
      </c>
      <c r="K17" s="10" t="s">
        <v>976</v>
      </c>
      <c r="L17" s="11" t="s">
        <v>179</v>
      </c>
      <c r="M17" s="11" t="s">
        <v>995</v>
      </c>
      <c r="N17" s="12" t="s">
        <v>185</v>
      </c>
      <c r="O17" s="12" t="s">
        <v>1015</v>
      </c>
    </row>
    <row r="18" spans="1:15" x14ac:dyDescent="0.25">
      <c r="A18" t="s">
        <v>23</v>
      </c>
      <c r="B18" t="s">
        <v>913</v>
      </c>
      <c r="C18" t="s">
        <v>79</v>
      </c>
      <c r="D18" s="1">
        <v>38608</v>
      </c>
      <c r="E18" t="s">
        <v>914</v>
      </c>
      <c r="F18" t="s">
        <v>59</v>
      </c>
      <c r="G18" s="17" t="s">
        <v>179</v>
      </c>
      <c r="H18" s="9" t="s">
        <v>179</v>
      </c>
      <c r="I18" s="9" t="s">
        <v>911</v>
      </c>
      <c r="J18" s="10" t="s">
        <v>179</v>
      </c>
      <c r="K18" s="10" t="s">
        <v>980</v>
      </c>
      <c r="L18" s="11" t="s">
        <v>179</v>
      </c>
      <c r="M18" s="11" t="s">
        <v>996</v>
      </c>
      <c r="N18" s="12" t="s">
        <v>179</v>
      </c>
      <c r="O18" s="12" t="s">
        <v>1014</v>
      </c>
    </row>
    <row r="19" spans="1:15" x14ac:dyDescent="0.25">
      <c r="A19" t="s">
        <v>27</v>
      </c>
      <c r="B19" t="s">
        <v>917</v>
      </c>
      <c r="C19" t="s">
        <v>13</v>
      </c>
      <c r="D19" s="1">
        <v>38267</v>
      </c>
      <c r="E19" t="s">
        <v>918</v>
      </c>
      <c r="F19" t="s">
        <v>64</v>
      </c>
      <c r="G19" s="17" t="s">
        <v>176</v>
      </c>
      <c r="H19" s="9" t="s">
        <v>179</v>
      </c>
      <c r="I19" s="9" t="s">
        <v>915</v>
      </c>
      <c r="J19" s="10" t="s">
        <v>179</v>
      </c>
      <c r="K19" s="10" t="s">
        <v>979</v>
      </c>
      <c r="L19" s="11" t="s">
        <v>179</v>
      </c>
      <c r="M19" s="11" t="s">
        <v>994</v>
      </c>
      <c r="N19" s="12" t="s">
        <v>176</v>
      </c>
      <c r="O19" s="12" t="s">
        <v>1013</v>
      </c>
    </row>
    <row r="20" spans="1:15" x14ac:dyDescent="0.25">
      <c r="A20" t="s">
        <v>31</v>
      </c>
      <c r="B20" t="s">
        <v>921</v>
      </c>
      <c r="C20" t="s">
        <v>922</v>
      </c>
      <c r="D20" s="1">
        <v>38205</v>
      </c>
      <c r="E20" t="s">
        <v>923</v>
      </c>
      <c r="F20" t="s">
        <v>64</v>
      </c>
      <c r="G20" s="17" t="s">
        <v>185</v>
      </c>
      <c r="H20" s="9" t="s">
        <v>185</v>
      </c>
      <c r="I20" s="9" t="s">
        <v>919</v>
      </c>
      <c r="J20" s="10" t="s">
        <v>185</v>
      </c>
      <c r="K20" s="10" t="s">
        <v>983</v>
      </c>
      <c r="L20" s="11" t="s">
        <v>185</v>
      </c>
      <c r="M20" s="11" t="s">
        <v>1001</v>
      </c>
      <c r="N20" s="12" t="s">
        <v>54</v>
      </c>
      <c r="O20" s="12" t="s">
        <v>1024</v>
      </c>
    </row>
    <row r="21" spans="1:15" x14ac:dyDescent="0.25">
      <c r="A21" t="s">
        <v>35</v>
      </c>
      <c r="B21" t="s">
        <v>925</v>
      </c>
      <c r="C21" t="s">
        <v>2</v>
      </c>
      <c r="D21" s="1">
        <v>38576</v>
      </c>
      <c r="E21" t="s">
        <v>926</v>
      </c>
      <c r="F21" t="s">
        <v>59</v>
      </c>
      <c r="G21" s="17" t="s">
        <v>185</v>
      </c>
      <c r="H21" s="9" t="s">
        <v>185</v>
      </c>
      <c r="I21" s="9" t="s">
        <v>428</v>
      </c>
      <c r="J21" s="10" t="s">
        <v>185</v>
      </c>
      <c r="K21" s="10" t="s">
        <v>981</v>
      </c>
      <c r="L21" s="11" t="s">
        <v>185</v>
      </c>
      <c r="M21" s="11" t="s">
        <v>997</v>
      </c>
      <c r="N21" s="12" t="s">
        <v>185</v>
      </c>
      <c r="O21" s="12" t="s">
        <v>1017</v>
      </c>
    </row>
    <row r="22" spans="1:15" x14ac:dyDescent="0.25">
      <c r="A22" t="s">
        <v>38</v>
      </c>
      <c r="B22" t="s">
        <v>928</v>
      </c>
      <c r="C22" t="s">
        <v>40</v>
      </c>
      <c r="D22" s="1">
        <v>38799</v>
      </c>
      <c r="E22" t="s">
        <v>929</v>
      </c>
      <c r="F22" t="s">
        <v>59</v>
      </c>
      <c r="G22" s="17" t="s">
        <v>179</v>
      </c>
      <c r="H22" s="9" t="s">
        <v>185</v>
      </c>
      <c r="I22" s="9" t="s">
        <v>406</v>
      </c>
      <c r="J22" s="10" t="s">
        <v>179</v>
      </c>
      <c r="K22" s="10" t="s">
        <v>978</v>
      </c>
      <c r="L22" s="11" t="s">
        <v>185</v>
      </c>
      <c r="M22" s="11" t="s">
        <v>999</v>
      </c>
      <c r="N22" s="12" t="s">
        <v>185</v>
      </c>
      <c r="O22" s="12" t="s">
        <v>1019</v>
      </c>
    </row>
    <row r="23" spans="1:15" x14ac:dyDescent="0.25">
      <c r="A23" t="s">
        <v>42</v>
      </c>
      <c r="B23" t="s">
        <v>932</v>
      </c>
      <c r="C23" t="s">
        <v>922</v>
      </c>
      <c r="D23" s="1">
        <v>38363</v>
      </c>
      <c r="E23" t="s">
        <v>933</v>
      </c>
      <c r="F23" t="s">
        <v>64</v>
      </c>
      <c r="G23" s="17" t="s">
        <v>185</v>
      </c>
      <c r="H23" s="9" t="s">
        <v>185</v>
      </c>
      <c r="I23" s="9" t="s">
        <v>930</v>
      </c>
      <c r="J23" s="10" t="s">
        <v>185</v>
      </c>
      <c r="K23" s="10" t="s">
        <v>982</v>
      </c>
      <c r="L23" s="11" t="s">
        <v>185</v>
      </c>
      <c r="M23" s="11" t="s">
        <v>1003</v>
      </c>
      <c r="N23" s="12" t="s">
        <v>188</v>
      </c>
      <c r="O23" s="12" t="s">
        <v>1020</v>
      </c>
    </row>
    <row r="24" spans="1:15" x14ac:dyDescent="0.25">
      <c r="A24" t="s">
        <v>45</v>
      </c>
      <c r="B24" t="s">
        <v>936</v>
      </c>
      <c r="C24" t="s">
        <v>13</v>
      </c>
      <c r="D24" s="1">
        <v>38848</v>
      </c>
      <c r="E24" t="s">
        <v>937</v>
      </c>
      <c r="F24" t="s">
        <v>59</v>
      </c>
      <c r="G24" s="17" t="s">
        <v>185</v>
      </c>
      <c r="H24" s="9" t="s">
        <v>185</v>
      </c>
      <c r="I24" s="9" t="s">
        <v>934</v>
      </c>
      <c r="J24" s="10" t="s">
        <v>185</v>
      </c>
      <c r="K24" s="10" t="s">
        <v>985</v>
      </c>
      <c r="L24" s="11" t="s">
        <v>185</v>
      </c>
      <c r="M24" s="11" t="s">
        <v>1002</v>
      </c>
      <c r="N24" s="12" t="s">
        <v>185</v>
      </c>
      <c r="O24" s="12" t="s">
        <v>1018</v>
      </c>
    </row>
    <row r="25" spans="1:15" x14ac:dyDescent="0.25">
      <c r="A25" t="s">
        <v>48</v>
      </c>
      <c r="B25" t="s">
        <v>940</v>
      </c>
      <c r="C25" t="s">
        <v>13</v>
      </c>
      <c r="D25" s="1">
        <v>38833</v>
      </c>
      <c r="E25" t="s">
        <v>941</v>
      </c>
      <c r="F25" t="s">
        <v>59</v>
      </c>
      <c r="G25" s="17" t="s">
        <v>185</v>
      </c>
      <c r="H25" s="9" t="s">
        <v>185</v>
      </c>
      <c r="I25" s="9" t="s">
        <v>938</v>
      </c>
      <c r="J25" s="10" t="s">
        <v>185</v>
      </c>
      <c r="K25" s="10" t="s">
        <v>984</v>
      </c>
      <c r="L25" s="11" t="s">
        <v>185</v>
      </c>
      <c r="M25" s="11" t="s">
        <v>1000</v>
      </c>
      <c r="N25" s="12" t="s">
        <v>185</v>
      </c>
      <c r="O25" s="12" t="s">
        <v>1016</v>
      </c>
    </row>
    <row r="26" spans="1:15" x14ac:dyDescent="0.25">
      <c r="A26" t="s">
        <v>51</v>
      </c>
      <c r="B26" t="s">
        <v>944</v>
      </c>
      <c r="C26" t="s">
        <v>40</v>
      </c>
      <c r="D26" s="1">
        <v>38442</v>
      </c>
      <c r="E26" t="s">
        <v>945</v>
      </c>
      <c r="F26" t="s">
        <v>64</v>
      </c>
      <c r="G26" s="17" t="s">
        <v>185</v>
      </c>
      <c r="H26" s="9" t="s">
        <v>185</v>
      </c>
      <c r="I26" s="9" t="s">
        <v>942</v>
      </c>
      <c r="J26" s="10" t="s">
        <v>185</v>
      </c>
      <c r="K26" s="10" t="s">
        <v>986</v>
      </c>
      <c r="L26" s="11" t="s">
        <v>185</v>
      </c>
      <c r="M26" s="11" t="s">
        <v>1004</v>
      </c>
      <c r="N26" s="12" t="s">
        <v>54</v>
      </c>
      <c r="O26" s="12" t="s">
        <v>1023</v>
      </c>
    </row>
    <row r="27" spans="1:15" x14ac:dyDescent="0.25">
      <c r="A27" t="s">
        <v>91</v>
      </c>
      <c r="B27" t="s">
        <v>948</v>
      </c>
      <c r="C27" t="s">
        <v>66</v>
      </c>
      <c r="D27" s="1">
        <v>38509</v>
      </c>
      <c r="E27" t="s">
        <v>949</v>
      </c>
      <c r="F27" t="s">
        <v>64</v>
      </c>
      <c r="G27" s="17" t="s">
        <v>185</v>
      </c>
      <c r="H27" s="9" t="s">
        <v>185</v>
      </c>
      <c r="I27" s="9" t="s">
        <v>946</v>
      </c>
      <c r="J27" s="10" t="s">
        <v>185</v>
      </c>
      <c r="K27" s="10" t="s">
        <v>988</v>
      </c>
      <c r="L27" s="11" t="s">
        <v>188</v>
      </c>
      <c r="M27" s="11" t="s">
        <v>1005</v>
      </c>
      <c r="N27" s="12" t="s">
        <v>54</v>
      </c>
      <c r="O27" s="12" t="s">
        <v>1025</v>
      </c>
    </row>
    <row r="28" spans="1:15" x14ac:dyDescent="0.25">
      <c r="A28" t="s">
        <v>94</v>
      </c>
      <c r="B28" t="s">
        <v>952</v>
      </c>
      <c r="C28" t="s">
        <v>13</v>
      </c>
      <c r="D28" s="1">
        <v>38660</v>
      </c>
      <c r="E28" t="s">
        <v>953</v>
      </c>
      <c r="F28" t="s">
        <v>59</v>
      </c>
      <c r="G28" s="17" t="s">
        <v>185</v>
      </c>
      <c r="H28" s="9" t="s">
        <v>185</v>
      </c>
      <c r="I28" s="9" t="s">
        <v>950</v>
      </c>
      <c r="J28" s="10" t="s">
        <v>185</v>
      </c>
      <c r="K28" s="10" t="s">
        <v>987</v>
      </c>
      <c r="L28" s="11" t="s">
        <v>188</v>
      </c>
      <c r="M28" s="11" t="s">
        <v>1006</v>
      </c>
      <c r="N28" s="12" t="s">
        <v>188</v>
      </c>
      <c r="O28" s="12" t="s">
        <v>1021</v>
      </c>
    </row>
    <row r="29" spans="1:15" x14ac:dyDescent="0.25">
      <c r="A29" t="s">
        <v>97</v>
      </c>
      <c r="B29" t="s">
        <v>955</v>
      </c>
      <c r="C29" t="s">
        <v>33</v>
      </c>
      <c r="D29" s="1">
        <v>38467</v>
      </c>
      <c r="E29" t="s">
        <v>956</v>
      </c>
      <c r="F29" t="s">
        <v>64</v>
      </c>
      <c r="G29" s="17" t="s">
        <v>188</v>
      </c>
      <c r="H29" s="9" t="s">
        <v>188</v>
      </c>
      <c r="I29" s="9" t="s">
        <v>954</v>
      </c>
      <c r="J29" s="10" t="s">
        <v>188</v>
      </c>
      <c r="K29" s="10" t="s">
        <v>247</v>
      </c>
      <c r="L29" s="11" t="s">
        <v>188</v>
      </c>
      <c r="M29" s="11" t="s">
        <v>1007</v>
      </c>
      <c r="N29" s="12"/>
      <c r="O29" s="12"/>
    </row>
    <row r="30" spans="1:15" x14ac:dyDescent="0.25">
      <c r="A30" t="s">
        <v>100</v>
      </c>
      <c r="B30" t="s">
        <v>959</v>
      </c>
      <c r="C30" t="s">
        <v>2</v>
      </c>
      <c r="D30" s="1">
        <v>38861</v>
      </c>
      <c r="E30" t="s">
        <v>960</v>
      </c>
      <c r="F30" t="s">
        <v>59</v>
      </c>
      <c r="G30" s="17" t="s">
        <v>54</v>
      </c>
      <c r="H30" s="9" t="s">
        <v>54</v>
      </c>
      <c r="I30" s="9" t="s">
        <v>957</v>
      </c>
      <c r="J30" s="10" t="s">
        <v>54</v>
      </c>
      <c r="K30" s="10" t="s">
        <v>990</v>
      </c>
      <c r="L30" s="11" t="s">
        <v>54</v>
      </c>
      <c r="M30" s="11" t="s">
        <v>1008</v>
      </c>
      <c r="N30" s="12" t="s">
        <v>54</v>
      </c>
      <c r="O30" s="12" t="s">
        <v>1026</v>
      </c>
    </row>
    <row r="31" spans="1:15" s="24" customFormat="1" x14ac:dyDescent="0.25">
      <c r="A31" s="24" t="s">
        <v>614</v>
      </c>
      <c r="B31" t="s">
        <v>962</v>
      </c>
      <c r="C31" t="s">
        <v>963</v>
      </c>
      <c r="D31" s="1">
        <v>38552</v>
      </c>
      <c r="E31" t="s">
        <v>964</v>
      </c>
      <c r="F31" t="s">
        <v>59</v>
      </c>
      <c r="G31" s="17" t="s">
        <v>54</v>
      </c>
      <c r="H31" s="9" t="s">
        <v>54</v>
      </c>
      <c r="I31" s="9" t="s">
        <v>200</v>
      </c>
      <c r="J31" s="10" t="s">
        <v>54</v>
      </c>
      <c r="K31" s="10" t="s">
        <v>989</v>
      </c>
      <c r="L31" s="11" t="s">
        <v>54</v>
      </c>
      <c r="M31" s="11" t="s">
        <v>1009</v>
      </c>
      <c r="N31" s="12"/>
      <c r="O31" s="12"/>
    </row>
    <row r="32" spans="1:15" x14ac:dyDescent="0.25">
      <c r="A32" t="s">
        <v>735</v>
      </c>
      <c r="B32" t="s">
        <v>967</v>
      </c>
      <c r="C32" t="s">
        <v>20</v>
      </c>
      <c r="D32" s="1">
        <v>38755</v>
      </c>
      <c r="E32" t="s">
        <v>968</v>
      </c>
      <c r="F32" t="s">
        <v>59</v>
      </c>
      <c r="G32" s="17" t="s">
        <v>54</v>
      </c>
      <c r="H32" s="9" t="s">
        <v>54</v>
      </c>
      <c r="I32" s="9" t="s">
        <v>965</v>
      </c>
      <c r="J32" s="10"/>
      <c r="K32" s="10"/>
      <c r="L32" s="11"/>
      <c r="M32" s="11"/>
      <c r="N32" s="12"/>
      <c r="O32" s="12"/>
    </row>
    <row r="33" spans="1:15" x14ac:dyDescent="0.25">
      <c r="A33" s="24" t="s">
        <v>741</v>
      </c>
      <c r="B33" t="s">
        <v>971</v>
      </c>
      <c r="C33" t="s">
        <v>66</v>
      </c>
      <c r="D33" s="1">
        <v>38708</v>
      </c>
      <c r="E33" t="s">
        <v>972</v>
      </c>
      <c r="F33" t="s">
        <v>59</v>
      </c>
      <c r="G33" s="17" t="s">
        <v>55</v>
      </c>
      <c r="H33" s="9" t="s">
        <v>55</v>
      </c>
      <c r="I33" s="9" t="s">
        <v>969</v>
      </c>
      <c r="J33" s="10" t="s">
        <v>174</v>
      </c>
      <c r="K33" s="10" t="s">
        <v>991</v>
      </c>
      <c r="L33" s="11" t="s">
        <v>174</v>
      </c>
      <c r="M33" s="11" t="s">
        <v>1010</v>
      </c>
      <c r="N33" s="12"/>
      <c r="O33" s="12"/>
    </row>
    <row r="34" spans="1:15" x14ac:dyDescent="0.25">
      <c r="A34" s="24" t="s">
        <v>745</v>
      </c>
      <c r="B34" s="39" t="s">
        <v>1027</v>
      </c>
      <c r="C34" s="39" t="s">
        <v>145</v>
      </c>
      <c r="D34" s="40">
        <v>38710</v>
      </c>
      <c r="E34" s="39" t="s">
        <v>1028</v>
      </c>
      <c r="F34" s="39" t="s">
        <v>59</v>
      </c>
      <c r="G34" s="39"/>
      <c r="H34" s="39"/>
      <c r="I34" s="39"/>
      <c r="J34" s="39"/>
    </row>
  </sheetData>
  <sortState xmlns:xlrd2="http://schemas.microsoft.com/office/spreadsheetml/2017/richdata2" ref="B3:O9">
    <sortCondition ref="G3:G9" customList="M,I,II,III,Młz,Młs,Młb"/>
    <sortCondition ref="I3:I9"/>
  </sortState>
  <mergeCells count="5">
    <mergeCell ref="G1:G2"/>
    <mergeCell ref="H1:I1"/>
    <mergeCell ref="J1:K1"/>
    <mergeCell ref="L1:M1"/>
    <mergeCell ref="N1:O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EF08-AF2E-431C-B032-A86E2D42D285}">
  <dimension ref="A3:S126"/>
  <sheetViews>
    <sheetView topLeftCell="A32" workbookViewId="0">
      <selection activeCell="L40" sqref="L40:S60"/>
    </sheetView>
  </sheetViews>
  <sheetFormatPr defaultRowHeight="15" x14ac:dyDescent="0.25"/>
  <cols>
    <col min="5" max="13" width="12" customWidth="1"/>
  </cols>
  <sheetData>
    <row r="3" spans="1:18" x14ac:dyDescent="0.25">
      <c r="A3" t="s">
        <v>0</v>
      </c>
      <c r="B3" t="s">
        <v>857</v>
      </c>
      <c r="C3" t="s">
        <v>858</v>
      </c>
      <c r="E3" t="s">
        <v>139</v>
      </c>
      <c r="F3" t="s">
        <v>13</v>
      </c>
      <c r="G3" s="1">
        <v>38006</v>
      </c>
      <c r="H3" t="s">
        <v>140</v>
      </c>
      <c r="I3" t="s">
        <v>22</v>
      </c>
      <c r="J3" t="s">
        <v>141</v>
      </c>
      <c r="K3" s="1">
        <v>44528</v>
      </c>
      <c r="L3" t="s">
        <v>176</v>
      </c>
      <c r="M3" t="str">
        <f>VLOOKUP($E3,tysiacma[],8,FALSE)</f>
        <v>M</v>
      </c>
      <c r="N3" t="str">
        <f>VLOOKUP($E3,tysiacma[],9,FALSE)</f>
        <v>1:13.15</v>
      </c>
      <c r="O3" t="str">
        <f>VLOOKUP($E3,poltorama[],8,FALSE)</f>
        <v>M</v>
      </c>
      <c r="P3" t="str">
        <f>VLOOKUP($E3,poltorama[],9,FALSE)</f>
        <v>1:52.21</v>
      </c>
      <c r="Q3" t="str">
        <f>VLOOKUP($E3,trzyma[],8,FALSE)</f>
        <v>I</v>
      </c>
      <c r="R3" t="str">
        <f>VLOOKUP($E3,trzyma[],9,FALSE)</f>
        <v>4:10.39</v>
      </c>
    </row>
    <row r="4" spans="1:18" x14ac:dyDescent="0.25">
      <c r="A4" t="s">
        <v>6</v>
      </c>
      <c r="B4" t="s">
        <v>859</v>
      </c>
      <c r="C4" t="s">
        <v>860</v>
      </c>
      <c r="E4" t="s">
        <v>135</v>
      </c>
      <c r="F4" t="s">
        <v>29</v>
      </c>
      <c r="G4" s="1">
        <v>37913</v>
      </c>
      <c r="H4" t="s">
        <v>136</v>
      </c>
      <c r="I4" t="s">
        <v>22</v>
      </c>
      <c r="J4" t="s">
        <v>141</v>
      </c>
      <c r="K4" s="1">
        <v>44535</v>
      </c>
      <c r="L4" t="s">
        <v>176</v>
      </c>
      <c r="M4" t="str">
        <f>VLOOKUP($E4,tysiacma[],8,FALSE)</f>
        <v>M</v>
      </c>
      <c r="N4" t="str">
        <f>VLOOKUP($E4,tysiacma[],9,FALSE)</f>
        <v>1:13.29</v>
      </c>
      <c r="O4" t="str">
        <f>VLOOKUP($E4,poltorama[],8,FALSE)</f>
        <v>M</v>
      </c>
      <c r="P4" t="str">
        <f>VLOOKUP($E4,poltorama[],9,FALSE)</f>
        <v>1:51.02</v>
      </c>
      <c r="Q4" t="str">
        <f>VLOOKUP($E4,trzyma[],8,FALSE)</f>
        <v>M</v>
      </c>
      <c r="R4" t="str">
        <f>VLOOKUP($E4,trzyma[],9,FALSE)</f>
        <v>3:52.05</v>
      </c>
    </row>
    <row r="5" spans="1:18" x14ac:dyDescent="0.25">
      <c r="A5" t="s">
        <v>11</v>
      </c>
      <c r="B5" t="s">
        <v>861</v>
      </c>
      <c r="C5" t="s">
        <v>862</v>
      </c>
      <c r="E5" t="s">
        <v>144</v>
      </c>
      <c r="F5" t="s">
        <v>145</v>
      </c>
      <c r="G5" s="1">
        <v>37852</v>
      </c>
      <c r="H5" t="s">
        <v>146</v>
      </c>
      <c r="I5" t="s">
        <v>22</v>
      </c>
      <c r="J5" t="s">
        <v>141</v>
      </c>
      <c r="K5" s="1">
        <v>44535</v>
      </c>
      <c r="L5" t="s">
        <v>179</v>
      </c>
      <c r="M5" t="str">
        <f>VLOOKUP($E5,tysiacma[],8,FALSE)</f>
        <v>M</v>
      </c>
      <c r="N5" t="str">
        <f>VLOOKUP($E5,tysiacma[],9,FALSE)</f>
        <v>1:13.16</v>
      </c>
      <c r="O5" t="str">
        <f>VLOOKUP($E5,poltorama[],8,FALSE)</f>
        <v>M</v>
      </c>
      <c r="P5" t="str">
        <f>VLOOKUP($E5,poltorama[],9,FALSE)</f>
        <v>1:51.59</v>
      </c>
      <c r="Q5" t="str">
        <f>VLOOKUP($E5,trzyma[],8,FALSE)</f>
        <v>II</v>
      </c>
      <c r="R5" t="str">
        <f>VLOOKUP($E5,trzyma[],9,FALSE)</f>
        <v>4:21.46</v>
      </c>
    </row>
    <row r="6" spans="1:18" x14ac:dyDescent="0.25">
      <c r="A6" t="s">
        <v>15</v>
      </c>
      <c r="B6" t="s">
        <v>863</v>
      </c>
      <c r="C6" t="s">
        <v>864</v>
      </c>
      <c r="E6" t="s">
        <v>137</v>
      </c>
      <c r="F6" t="s">
        <v>8</v>
      </c>
      <c r="G6" s="1">
        <v>37879</v>
      </c>
      <c r="H6" t="s">
        <v>138</v>
      </c>
      <c r="I6" t="s">
        <v>22</v>
      </c>
      <c r="J6" t="s">
        <v>618</v>
      </c>
      <c r="K6" s="1">
        <v>44506</v>
      </c>
      <c r="L6" t="s">
        <v>179</v>
      </c>
      <c r="M6" t="str">
        <f>VLOOKUP($E6,tysiacma[],8,FALSE)</f>
        <v>M</v>
      </c>
      <c r="N6" t="str">
        <f>VLOOKUP($E6,tysiacma[],9,FALSE)</f>
        <v>1:14.10</v>
      </c>
      <c r="O6" t="str">
        <f>VLOOKUP($E6,poltorama[],8,FALSE)</f>
        <v>I</v>
      </c>
      <c r="P6" t="str">
        <f>VLOOKUP($E6,poltorama[],9,FALSE)</f>
        <v>1:57.26</v>
      </c>
      <c r="Q6" t="str">
        <f>VLOOKUP($E6,trzyma[],8,FALSE)</f>
        <v>II</v>
      </c>
      <c r="R6" t="str">
        <f>VLOOKUP($E6,trzyma[],9,FALSE)</f>
        <v>4:19.08</v>
      </c>
    </row>
    <row r="7" spans="1:18" x14ac:dyDescent="0.25">
      <c r="A7" t="s">
        <v>18</v>
      </c>
      <c r="B7" t="s">
        <v>865</v>
      </c>
      <c r="C7" t="s">
        <v>866</v>
      </c>
      <c r="E7" t="s">
        <v>153</v>
      </c>
      <c r="F7" t="s">
        <v>2</v>
      </c>
      <c r="G7" s="1">
        <v>38145</v>
      </c>
      <c r="H7" t="s">
        <v>154</v>
      </c>
      <c r="I7" t="s">
        <v>22</v>
      </c>
      <c r="J7" t="s">
        <v>618</v>
      </c>
      <c r="K7" s="1">
        <v>44507</v>
      </c>
      <c r="L7" t="s">
        <v>179</v>
      </c>
      <c r="M7" t="str">
        <f>VLOOKUP($E7,tysiacma[],8,FALSE)</f>
        <v>II</v>
      </c>
      <c r="N7" t="str">
        <f>VLOOKUP($E7,tysiacma[],9,FALSE)</f>
        <v>1:20.29</v>
      </c>
      <c r="O7" t="str">
        <f>VLOOKUP($E7,poltorama[],8,FALSE)</f>
        <v>II</v>
      </c>
      <c r="P7" t="str">
        <f>VLOOKUP($E7,poltorama[],9,FALSE)</f>
        <v>2:05.31</v>
      </c>
      <c r="Q7" t="e">
        <f>VLOOKUP($E7,trzyma[],8,FALSE)</f>
        <v>#N/A</v>
      </c>
      <c r="R7" t="e">
        <f>VLOOKUP($E7,trzyma[],9,FALSE)</f>
        <v>#N/A</v>
      </c>
    </row>
    <row r="8" spans="1:18" x14ac:dyDescent="0.25">
      <c r="A8" t="s">
        <v>23</v>
      </c>
      <c r="B8" t="s">
        <v>867</v>
      </c>
      <c r="E8" t="s">
        <v>868</v>
      </c>
      <c r="F8" t="s">
        <v>29</v>
      </c>
      <c r="G8" s="1">
        <v>37884</v>
      </c>
      <c r="H8" t="s">
        <v>869</v>
      </c>
      <c r="I8" t="s">
        <v>22</v>
      </c>
      <c r="J8" t="s">
        <v>740</v>
      </c>
      <c r="K8" s="1">
        <v>44549</v>
      </c>
      <c r="L8" t="s">
        <v>188</v>
      </c>
      <c r="M8" t="str">
        <f>VLOOKUP($E8,tysiacma[],8,FALSE)</f>
        <v>MłS</v>
      </c>
      <c r="N8" t="str">
        <f>VLOOKUP($E8,tysiacma[],9,FALSE)</f>
        <v>1:35.49</v>
      </c>
      <c r="O8" t="e">
        <f>VLOOKUP($E8,poltorama[],8,FALSE)</f>
        <v>#N/A</v>
      </c>
      <c r="P8" t="e">
        <f>VLOOKUP($E8,poltorama[],9,FALSE)</f>
        <v>#N/A</v>
      </c>
      <c r="Q8" t="e">
        <f>VLOOKUP($E8,trzyma[],8,FALSE)</f>
        <v>#N/A</v>
      </c>
      <c r="R8" t="e">
        <f>VLOOKUP($E8,trzyma[],9,FALSE)</f>
        <v>#N/A</v>
      </c>
    </row>
    <row r="9" spans="1:18" x14ac:dyDescent="0.25">
      <c r="A9" t="s">
        <v>27</v>
      </c>
      <c r="B9" t="s">
        <v>870</v>
      </c>
      <c r="C9" t="s">
        <v>871</v>
      </c>
      <c r="E9" t="s">
        <v>160</v>
      </c>
      <c r="F9" t="s">
        <v>40</v>
      </c>
      <c r="G9" s="1">
        <v>37866</v>
      </c>
      <c r="H9" t="s">
        <v>161</v>
      </c>
      <c r="I9" t="s">
        <v>22</v>
      </c>
      <c r="J9" t="s">
        <v>618</v>
      </c>
      <c r="K9" s="1">
        <v>44507</v>
      </c>
      <c r="L9" t="s">
        <v>54</v>
      </c>
      <c r="M9" t="str">
        <f>VLOOKUP($E9,tysiacma[],8,FALSE)</f>
        <v>MłZ</v>
      </c>
      <c r="N9" t="str">
        <f>VLOOKUP($E9,tysiacma[],9,FALSE)</f>
        <v>1:32.84</v>
      </c>
      <c r="O9" t="str">
        <f>VLOOKUP($E9,poltorama[],8,FALSE)</f>
        <v>MłZ</v>
      </c>
      <c r="P9" t="str">
        <f>VLOOKUP($E9,poltorama[],9,FALSE)</f>
        <v>2:24.44</v>
      </c>
      <c r="Q9" t="str">
        <f>VLOOKUP($E9,trzyma[],8,FALSE)</f>
        <v>Mł</v>
      </c>
      <c r="R9" t="str">
        <f>VLOOKUP($E9,trzyma[],9,FALSE)</f>
        <v>5:10.03</v>
      </c>
    </row>
    <row r="12" spans="1:18" x14ac:dyDescent="0.25">
      <c r="A12" t="s">
        <v>642</v>
      </c>
      <c r="E12" t="s">
        <v>274</v>
      </c>
      <c r="F12" t="s">
        <v>275</v>
      </c>
      <c r="G12" s="1" t="s">
        <v>276</v>
      </c>
      <c r="H12" t="s">
        <v>277</v>
      </c>
      <c r="I12" t="s">
        <v>278</v>
      </c>
      <c r="J12" t="s">
        <v>279</v>
      </c>
      <c r="K12" s="1" t="s">
        <v>280</v>
      </c>
      <c r="L12" t="s">
        <v>281</v>
      </c>
      <c r="M12" t="s">
        <v>282</v>
      </c>
    </row>
    <row r="13" spans="1:18" x14ac:dyDescent="0.25">
      <c r="E13" t="s">
        <v>139</v>
      </c>
      <c r="F13" t="s">
        <v>13</v>
      </c>
      <c r="G13" s="1">
        <v>38006</v>
      </c>
      <c r="H13" t="s">
        <v>140</v>
      </c>
      <c r="I13" t="s">
        <v>22</v>
      </c>
      <c r="J13" t="s">
        <v>141</v>
      </c>
      <c r="K13" s="1">
        <v>44534</v>
      </c>
      <c r="L13" t="s">
        <v>176</v>
      </c>
      <c r="M13" t="s">
        <v>872</v>
      </c>
    </row>
    <row r="14" spans="1:18" x14ac:dyDescent="0.25">
      <c r="E14" t="s">
        <v>144</v>
      </c>
      <c r="F14" t="s">
        <v>145</v>
      </c>
      <c r="G14" s="1">
        <v>37852</v>
      </c>
      <c r="H14" t="s">
        <v>146</v>
      </c>
      <c r="I14" t="s">
        <v>22</v>
      </c>
      <c r="J14" t="s">
        <v>141</v>
      </c>
      <c r="K14" s="1">
        <v>44534</v>
      </c>
      <c r="L14" t="s">
        <v>176</v>
      </c>
      <c r="M14" t="s">
        <v>873</v>
      </c>
    </row>
    <row r="15" spans="1:18" x14ac:dyDescent="0.25">
      <c r="E15" t="s">
        <v>135</v>
      </c>
      <c r="F15" t="s">
        <v>29</v>
      </c>
      <c r="G15" s="1">
        <v>37913</v>
      </c>
      <c r="H15" t="s">
        <v>136</v>
      </c>
      <c r="I15" t="s">
        <v>22</v>
      </c>
      <c r="J15" t="s">
        <v>141</v>
      </c>
      <c r="K15" s="1">
        <v>44527</v>
      </c>
      <c r="L15" t="s">
        <v>176</v>
      </c>
      <c r="M15" t="s">
        <v>874</v>
      </c>
    </row>
    <row r="16" spans="1:18" x14ac:dyDescent="0.25">
      <c r="E16" t="s">
        <v>137</v>
      </c>
      <c r="F16" t="s">
        <v>8</v>
      </c>
      <c r="G16" s="1">
        <v>37879</v>
      </c>
      <c r="H16" t="s">
        <v>138</v>
      </c>
      <c r="I16" t="s">
        <v>22</v>
      </c>
      <c r="J16" t="s">
        <v>141</v>
      </c>
      <c r="K16" s="1">
        <v>44470</v>
      </c>
      <c r="L16" t="s">
        <v>176</v>
      </c>
      <c r="M16" t="s">
        <v>875</v>
      </c>
    </row>
    <row r="17" spans="1:13" x14ac:dyDescent="0.25">
      <c r="E17" t="s">
        <v>153</v>
      </c>
      <c r="F17" t="s">
        <v>2</v>
      </c>
      <c r="G17" s="1">
        <v>38145</v>
      </c>
      <c r="H17" t="s">
        <v>154</v>
      </c>
      <c r="I17" t="s">
        <v>22</v>
      </c>
      <c r="J17" t="s">
        <v>618</v>
      </c>
      <c r="K17" s="1">
        <v>44506</v>
      </c>
      <c r="L17" t="s">
        <v>185</v>
      </c>
      <c r="M17" t="s">
        <v>876</v>
      </c>
    </row>
    <row r="18" spans="1:13" x14ac:dyDescent="0.25">
      <c r="E18" t="s">
        <v>160</v>
      </c>
      <c r="F18" t="s">
        <v>40</v>
      </c>
      <c r="G18" s="1">
        <v>37866</v>
      </c>
      <c r="H18" t="s">
        <v>161</v>
      </c>
      <c r="I18" t="s">
        <v>22</v>
      </c>
      <c r="J18" t="s">
        <v>618</v>
      </c>
      <c r="K18" s="1">
        <v>44506</v>
      </c>
      <c r="L18" t="s">
        <v>54</v>
      </c>
      <c r="M18" t="s">
        <v>877</v>
      </c>
    </row>
    <row r="19" spans="1:13" x14ac:dyDescent="0.25">
      <c r="E19" t="s">
        <v>868</v>
      </c>
      <c r="F19" t="s">
        <v>29</v>
      </c>
      <c r="G19" s="1">
        <v>37884</v>
      </c>
      <c r="H19" t="s">
        <v>869</v>
      </c>
      <c r="I19" t="s">
        <v>22</v>
      </c>
      <c r="J19" t="s">
        <v>740</v>
      </c>
      <c r="K19" s="1">
        <v>44548</v>
      </c>
      <c r="L19" t="s">
        <v>55</v>
      </c>
      <c r="M19" t="s">
        <v>878</v>
      </c>
    </row>
    <row r="21" spans="1:13" x14ac:dyDescent="0.25">
      <c r="A21" t="s">
        <v>643</v>
      </c>
      <c r="E21" t="s">
        <v>274</v>
      </c>
      <c r="F21" t="s">
        <v>275</v>
      </c>
      <c r="G21" s="1" t="s">
        <v>276</v>
      </c>
      <c r="H21" t="s">
        <v>277</v>
      </c>
      <c r="I21" t="s">
        <v>278</v>
      </c>
      <c r="J21" t="s">
        <v>279</v>
      </c>
      <c r="K21" s="1" t="s">
        <v>280</v>
      </c>
      <c r="L21" t="s">
        <v>281</v>
      </c>
      <c r="M21" t="s">
        <v>282</v>
      </c>
    </row>
    <row r="22" spans="1:13" x14ac:dyDescent="0.25">
      <c r="E22" t="s">
        <v>135</v>
      </c>
      <c r="F22" t="s">
        <v>29</v>
      </c>
      <c r="G22" s="1">
        <v>37913</v>
      </c>
      <c r="H22" t="s">
        <v>136</v>
      </c>
      <c r="I22" t="s">
        <v>22</v>
      </c>
      <c r="J22" t="s">
        <v>141</v>
      </c>
      <c r="K22" s="1">
        <v>44535</v>
      </c>
      <c r="L22" t="s">
        <v>176</v>
      </c>
      <c r="M22" t="s">
        <v>879</v>
      </c>
    </row>
    <row r="23" spans="1:13" x14ac:dyDescent="0.25">
      <c r="E23" t="s">
        <v>144</v>
      </c>
      <c r="F23" t="s">
        <v>145</v>
      </c>
      <c r="G23" s="1">
        <v>37852</v>
      </c>
      <c r="H23" t="s">
        <v>146</v>
      </c>
      <c r="I23" t="s">
        <v>22</v>
      </c>
      <c r="J23" t="s">
        <v>141</v>
      </c>
      <c r="K23" s="1">
        <v>44535</v>
      </c>
      <c r="L23" t="s">
        <v>176</v>
      </c>
      <c r="M23" t="s">
        <v>880</v>
      </c>
    </row>
    <row r="24" spans="1:13" x14ac:dyDescent="0.25">
      <c r="E24" t="s">
        <v>139</v>
      </c>
      <c r="F24" t="s">
        <v>13</v>
      </c>
      <c r="G24" s="1">
        <v>38006</v>
      </c>
      <c r="H24" t="s">
        <v>140</v>
      </c>
      <c r="I24" t="s">
        <v>22</v>
      </c>
      <c r="J24" t="s">
        <v>141</v>
      </c>
      <c r="K24" s="1">
        <v>44528</v>
      </c>
      <c r="L24" t="s">
        <v>176</v>
      </c>
      <c r="M24" t="s">
        <v>881</v>
      </c>
    </row>
    <row r="25" spans="1:13" x14ac:dyDescent="0.25">
      <c r="E25" t="s">
        <v>137</v>
      </c>
      <c r="F25" t="s">
        <v>8</v>
      </c>
      <c r="G25" s="1">
        <v>37879</v>
      </c>
      <c r="H25" t="s">
        <v>138</v>
      </c>
      <c r="I25" t="s">
        <v>22</v>
      </c>
      <c r="J25" t="s">
        <v>618</v>
      </c>
      <c r="K25" s="1">
        <v>44499</v>
      </c>
      <c r="L25" t="s">
        <v>179</v>
      </c>
      <c r="M25" t="s">
        <v>882</v>
      </c>
    </row>
    <row r="26" spans="1:13" x14ac:dyDescent="0.25">
      <c r="E26" t="s">
        <v>153</v>
      </c>
      <c r="F26" t="s">
        <v>2</v>
      </c>
      <c r="G26" s="1">
        <v>38145</v>
      </c>
      <c r="H26" t="s">
        <v>154</v>
      </c>
      <c r="I26" t="s">
        <v>22</v>
      </c>
      <c r="J26" t="s">
        <v>618</v>
      </c>
      <c r="K26" s="1">
        <v>44507</v>
      </c>
      <c r="L26" t="s">
        <v>185</v>
      </c>
      <c r="M26" t="s">
        <v>883</v>
      </c>
    </row>
    <row r="27" spans="1:13" x14ac:dyDescent="0.25">
      <c r="E27" t="s">
        <v>160</v>
      </c>
      <c r="F27" t="s">
        <v>40</v>
      </c>
      <c r="G27" s="1">
        <v>37866</v>
      </c>
      <c r="H27" t="s">
        <v>161</v>
      </c>
      <c r="I27" t="s">
        <v>22</v>
      </c>
      <c r="J27" t="s">
        <v>618</v>
      </c>
      <c r="K27" s="1">
        <v>44507</v>
      </c>
      <c r="L27" t="s">
        <v>54</v>
      </c>
      <c r="M27" t="s">
        <v>884</v>
      </c>
    </row>
    <row r="29" spans="1:13" x14ac:dyDescent="0.25">
      <c r="A29" t="s">
        <v>653</v>
      </c>
      <c r="E29" t="s">
        <v>274</v>
      </c>
      <c r="F29" t="s">
        <v>275</v>
      </c>
      <c r="G29" s="1" t="s">
        <v>276</v>
      </c>
      <c r="H29" t="s">
        <v>277</v>
      </c>
      <c r="I29" t="s">
        <v>278</v>
      </c>
      <c r="J29" t="s">
        <v>279</v>
      </c>
      <c r="K29" s="1" t="s">
        <v>280</v>
      </c>
      <c r="L29" t="s">
        <v>281</v>
      </c>
      <c r="M29" t="s">
        <v>282</v>
      </c>
    </row>
    <row r="30" spans="1:13" x14ac:dyDescent="0.25">
      <c r="E30" t="s">
        <v>135</v>
      </c>
      <c r="F30" t="s">
        <v>29</v>
      </c>
      <c r="G30" s="1">
        <v>37913</v>
      </c>
      <c r="H30" t="s">
        <v>136</v>
      </c>
      <c r="I30" t="s">
        <v>22</v>
      </c>
      <c r="J30" t="s">
        <v>141</v>
      </c>
      <c r="K30" s="1">
        <v>44534</v>
      </c>
      <c r="L30" t="s">
        <v>176</v>
      </c>
      <c r="M30" t="s">
        <v>885</v>
      </c>
    </row>
    <row r="31" spans="1:13" x14ac:dyDescent="0.25">
      <c r="E31" t="s">
        <v>139</v>
      </c>
      <c r="F31" t="s">
        <v>13</v>
      </c>
      <c r="G31" s="1">
        <v>38006</v>
      </c>
      <c r="H31" t="s">
        <v>140</v>
      </c>
      <c r="I31" t="s">
        <v>22</v>
      </c>
      <c r="J31" t="s">
        <v>618</v>
      </c>
      <c r="K31" s="1">
        <v>44506</v>
      </c>
      <c r="L31" t="s">
        <v>179</v>
      </c>
      <c r="M31" t="s">
        <v>886</v>
      </c>
    </row>
    <row r="32" spans="1:13" x14ac:dyDescent="0.25">
      <c r="E32" t="s">
        <v>137</v>
      </c>
      <c r="F32" t="s">
        <v>8</v>
      </c>
      <c r="G32" s="1">
        <v>37879</v>
      </c>
      <c r="H32" t="s">
        <v>138</v>
      </c>
      <c r="I32" t="s">
        <v>22</v>
      </c>
      <c r="J32" t="s">
        <v>618</v>
      </c>
      <c r="K32" s="1">
        <v>44506</v>
      </c>
      <c r="L32" t="s">
        <v>185</v>
      </c>
      <c r="M32" t="s">
        <v>887</v>
      </c>
    </row>
    <row r="33" spans="1:19" x14ac:dyDescent="0.25">
      <c r="E33" t="s">
        <v>144</v>
      </c>
      <c r="F33" t="s">
        <v>145</v>
      </c>
      <c r="G33" s="1">
        <v>37852</v>
      </c>
      <c r="H33" t="s">
        <v>146</v>
      </c>
      <c r="I33" t="s">
        <v>22</v>
      </c>
      <c r="J33" t="s">
        <v>618</v>
      </c>
      <c r="K33" s="1">
        <v>44506</v>
      </c>
      <c r="L33" t="s">
        <v>185</v>
      </c>
      <c r="M33" t="s">
        <v>888</v>
      </c>
    </row>
    <row r="34" spans="1:19" x14ac:dyDescent="0.25">
      <c r="E34" t="s">
        <v>160</v>
      </c>
      <c r="F34" t="s">
        <v>40</v>
      </c>
      <c r="G34" s="1">
        <v>37866</v>
      </c>
      <c r="H34" t="s">
        <v>161</v>
      </c>
      <c r="I34" t="s">
        <v>22</v>
      </c>
      <c r="J34" t="s">
        <v>618</v>
      </c>
      <c r="K34" s="1">
        <v>44506</v>
      </c>
      <c r="L34" t="s">
        <v>890</v>
      </c>
      <c r="M34" t="s">
        <v>889</v>
      </c>
    </row>
    <row r="40" spans="1:19" x14ac:dyDescent="0.25">
      <c r="A40" t="s">
        <v>0</v>
      </c>
      <c r="C40" t="s">
        <v>892</v>
      </c>
      <c r="E40" t="s">
        <v>893</v>
      </c>
      <c r="F40" t="s">
        <v>13</v>
      </c>
      <c r="G40" s="1">
        <v>38444</v>
      </c>
      <c r="H40" t="s">
        <v>894</v>
      </c>
      <c r="I40" t="s">
        <v>64</v>
      </c>
      <c r="J40" t="s">
        <v>141</v>
      </c>
      <c r="K40" s="1">
        <v>44535</v>
      </c>
      <c r="L40" t="s">
        <v>176</v>
      </c>
      <c r="M40" t="s">
        <v>891</v>
      </c>
      <c r="N40" t="str">
        <f>VLOOKUP($E40,tysmb[],8,FALSE)</f>
        <v>M</v>
      </c>
      <c r="O40" t="str">
        <f>VLOOKUP($E40,tysmb[],9,FALSE)</f>
        <v>1:15.07</v>
      </c>
      <c r="P40" t="str">
        <f>VLOOKUP($E40,polmb[],8,FALSE)</f>
        <v>II</v>
      </c>
      <c r="Q40" t="str">
        <f>VLOOKUP($E40,polmb[],9,FALSE)</f>
        <v>2:05.92</v>
      </c>
      <c r="R40" t="e">
        <f>VLOOKUP($E40,trzymb[],8,FALSE)</f>
        <v>#N/A</v>
      </c>
      <c r="S40" t="e">
        <f>VLOOKUP($E40,trzymb[],9,FALSE)</f>
        <v>#N/A</v>
      </c>
    </row>
    <row r="41" spans="1:19" x14ac:dyDescent="0.25">
      <c r="A41" t="s">
        <v>6</v>
      </c>
      <c r="C41" t="s">
        <v>896</v>
      </c>
      <c r="E41" t="s">
        <v>897</v>
      </c>
      <c r="F41" t="s">
        <v>13</v>
      </c>
      <c r="G41" s="1">
        <v>38433</v>
      </c>
      <c r="H41" t="s">
        <v>898</v>
      </c>
      <c r="I41" t="s">
        <v>64</v>
      </c>
      <c r="J41" t="s">
        <v>141</v>
      </c>
      <c r="K41" s="1">
        <v>44478</v>
      </c>
      <c r="L41" t="s">
        <v>176</v>
      </c>
      <c r="M41" t="s">
        <v>895</v>
      </c>
      <c r="N41" t="str">
        <f>VLOOKUP($E41,tysmb[],8,FALSE)</f>
        <v>M</v>
      </c>
      <c r="O41" t="str">
        <f>VLOOKUP($E41,tysmb[],9,FALSE)</f>
        <v>1:11.72</v>
      </c>
      <c r="P41" t="str">
        <f>VLOOKUP($E41,polmb[],8,FALSE)</f>
        <v>M</v>
      </c>
      <c r="Q41" t="str">
        <f>VLOOKUP($E41,polmb[],9,FALSE)</f>
        <v>1:49.40</v>
      </c>
      <c r="R41" t="str">
        <f>VLOOKUP($E41,trzymb[],8,FALSE)</f>
        <v>M</v>
      </c>
      <c r="S41" t="str">
        <f>VLOOKUP($E41,trzymb[],9,FALSE)</f>
        <v>4:01.00</v>
      </c>
    </row>
    <row r="42" spans="1:19" x14ac:dyDescent="0.25">
      <c r="A42" t="s">
        <v>11</v>
      </c>
      <c r="C42" t="s">
        <v>900</v>
      </c>
      <c r="E42" t="s">
        <v>901</v>
      </c>
      <c r="F42" t="s">
        <v>25</v>
      </c>
      <c r="G42" s="1">
        <v>38609</v>
      </c>
      <c r="H42" t="s">
        <v>902</v>
      </c>
      <c r="I42" t="s">
        <v>59</v>
      </c>
      <c r="J42" t="s">
        <v>141</v>
      </c>
      <c r="K42" s="1">
        <v>44528</v>
      </c>
      <c r="L42" t="s">
        <v>176</v>
      </c>
      <c r="M42" t="s">
        <v>899</v>
      </c>
      <c r="N42" t="str">
        <f>VLOOKUP($E42,tysmb[],8,FALSE)</f>
        <v>M</v>
      </c>
      <c r="O42" t="str">
        <f>VLOOKUP($E42,tysmb[],9,FALSE)</f>
        <v>1:13.17</v>
      </c>
      <c r="P42" t="str">
        <f>VLOOKUP($E42,polmb[],8,FALSE)</f>
        <v>M</v>
      </c>
      <c r="Q42" t="str">
        <f>VLOOKUP($E42,polmb[],9,FALSE)</f>
        <v>1:51.49</v>
      </c>
      <c r="R42" t="str">
        <f>VLOOKUP($E42,trzymb[],8,FALSE)</f>
        <v>M</v>
      </c>
      <c r="S42" t="str">
        <f>VLOOKUP($E42,trzymb[],9,FALSE)</f>
        <v>3:58.02</v>
      </c>
    </row>
    <row r="43" spans="1:19" x14ac:dyDescent="0.25">
      <c r="A43" t="s">
        <v>15</v>
      </c>
      <c r="C43" t="s">
        <v>904</v>
      </c>
      <c r="E43" t="s">
        <v>905</v>
      </c>
      <c r="F43" t="s">
        <v>13</v>
      </c>
      <c r="G43" s="1">
        <v>38390</v>
      </c>
      <c r="H43" t="s">
        <v>906</v>
      </c>
      <c r="I43" t="s">
        <v>64</v>
      </c>
      <c r="J43" t="s">
        <v>141</v>
      </c>
      <c r="K43" s="1">
        <v>44470</v>
      </c>
      <c r="L43" t="s">
        <v>179</v>
      </c>
      <c r="M43" t="s">
        <v>903</v>
      </c>
      <c r="N43" t="str">
        <f>VLOOKUP($E43,tysmb[],8,FALSE)</f>
        <v>I</v>
      </c>
      <c r="O43" t="str">
        <f>VLOOKUP($E43,tysmb[],9,FALSE)</f>
        <v>1:16.00</v>
      </c>
      <c r="P43" t="str">
        <f>VLOOKUP($E43,polmb[],8,FALSE)</f>
        <v>II</v>
      </c>
      <c r="Q43" t="str">
        <f>VLOOKUP($E43,polmb[],9,FALSE)</f>
        <v>2:02.96</v>
      </c>
      <c r="R43" t="str">
        <f>VLOOKUP($E43,trzymb[],8,FALSE)</f>
        <v>III</v>
      </c>
      <c r="S43" t="str">
        <f>VLOOKUP($E43,trzymb[],9,FALSE)</f>
        <v>4:43.46</v>
      </c>
    </row>
    <row r="44" spans="1:19" x14ac:dyDescent="0.25">
      <c r="A44" t="s">
        <v>18</v>
      </c>
      <c r="C44" t="s">
        <v>908</v>
      </c>
      <c r="E44" t="s">
        <v>909</v>
      </c>
      <c r="F44" t="s">
        <v>13</v>
      </c>
      <c r="G44" s="1">
        <v>38692</v>
      </c>
      <c r="H44" t="s">
        <v>910</v>
      </c>
      <c r="I44" t="s">
        <v>59</v>
      </c>
      <c r="J44" t="s">
        <v>618</v>
      </c>
      <c r="K44" s="1">
        <v>44520</v>
      </c>
      <c r="L44" t="s">
        <v>179</v>
      </c>
      <c r="M44" t="s">
        <v>907</v>
      </c>
      <c r="N44" t="str">
        <f>VLOOKUP($E44,tysmb[],8,FALSE)</f>
        <v>M</v>
      </c>
      <c r="O44" t="str">
        <f>VLOOKUP($E44,tysmb[],9,FALSE)</f>
        <v>1:15.27</v>
      </c>
      <c r="P44" t="str">
        <f>VLOOKUP($E44,polmb[],8,FALSE)</f>
        <v>I</v>
      </c>
      <c r="Q44" t="str">
        <f>VLOOKUP($E44,polmb[],9,FALSE)</f>
        <v>2:00.54</v>
      </c>
      <c r="R44" t="str">
        <f>VLOOKUP($E44,trzymb[],8,FALSE)</f>
        <v>II</v>
      </c>
      <c r="S44" t="str">
        <f>VLOOKUP($E44,trzymb[],9,FALSE)</f>
        <v>4:23.35</v>
      </c>
    </row>
    <row r="45" spans="1:19" x14ac:dyDescent="0.25">
      <c r="A45" t="s">
        <v>23</v>
      </c>
      <c r="C45" t="s">
        <v>912</v>
      </c>
      <c r="E45" t="s">
        <v>913</v>
      </c>
      <c r="F45" t="s">
        <v>79</v>
      </c>
      <c r="G45" s="1">
        <v>38608</v>
      </c>
      <c r="H45" t="s">
        <v>914</v>
      </c>
      <c r="I45" t="s">
        <v>59</v>
      </c>
      <c r="J45" t="s">
        <v>618</v>
      </c>
      <c r="K45" s="1">
        <v>44507</v>
      </c>
      <c r="L45" t="s">
        <v>179</v>
      </c>
      <c r="M45" t="s">
        <v>911</v>
      </c>
      <c r="N45" t="str">
        <f>VLOOKUP($E45,tysmb[],8,FALSE)</f>
        <v>I</v>
      </c>
      <c r="O45" t="str">
        <f>VLOOKUP($E45,tysmb[],9,FALSE)</f>
        <v>1:18.24</v>
      </c>
      <c r="P45" t="str">
        <f>VLOOKUP($E45,polmb[],8,FALSE)</f>
        <v>I</v>
      </c>
      <c r="Q45" t="str">
        <f>VLOOKUP($E45,polmb[],9,FALSE)</f>
        <v>2:01.22</v>
      </c>
      <c r="R45" t="str">
        <f>VLOOKUP($E45,trzymb[],8,FALSE)</f>
        <v>I</v>
      </c>
      <c r="S45" t="str">
        <f>VLOOKUP($E45,trzymb[],9,FALSE)</f>
        <v>4:14.09</v>
      </c>
    </row>
    <row r="46" spans="1:19" x14ac:dyDescent="0.25">
      <c r="A46" t="s">
        <v>27</v>
      </c>
      <c r="C46" t="s">
        <v>916</v>
      </c>
      <c r="E46" t="s">
        <v>917</v>
      </c>
      <c r="F46" t="s">
        <v>13</v>
      </c>
      <c r="G46" s="1">
        <v>38267</v>
      </c>
      <c r="H46" t="s">
        <v>918</v>
      </c>
      <c r="I46" t="s">
        <v>64</v>
      </c>
      <c r="J46" t="s">
        <v>618</v>
      </c>
      <c r="K46" s="1">
        <v>44520</v>
      </c>
      <c r="L46" t="s">
        <v>179</v>
      </c>
      <c r="M46" t="s">
        <v>915</v>
      </c>
      <c r="N46" t="str">
        <f>VLOOKUP($E46,tysmb[],8,FALSE)</f>
        <v>I</v>
      </c>
      <c r="O46" t="str">
        <f>VLOOKUP($E46,tysmb[],9,FALSE)</f>
        <v>1:18.18</v>
      </c>
      <c r="P46" t="str">
        <f>VLOOKUP($E46,polmb[],8,FALSE)</f>
        <v>I</v>
      </c>
      <c r="Q46" t="str">
        <f>VLOOKUP($E46,polmb[],9,FALSE)</f>
        <v>1:55.68</v>
      </c>
      <c r="R46" t="str">
        <f>VLOOKUP($E46,trzymb[],8,FALSE)</f>
        <v>M</v>
      </c>
      <c r="S46" t="str">
        <f>VLOOKUP($E46,trzymb[],9,FALSE)</f>
        <v>4:02.01</v>
      </c>
    </row>
    <row r="47" spans="1:19" x14ac:dyDescent="0.25">
      <c r="A47" t="s">
        <v>31</v>
      </c>
      <c r="C47" t="s">
        <v>920</v>
      </c>
      <c r="E47" t="s">
        <v>921</v>
      </c>
      <c r="F47" t="s">
        <v>922</v>
      </c>
      <c r="G47" s="1">
        <v>38205</v>
      </c>
      <c r="H47" t="s">
        <v>923</v>
      </c>
      <c r="I47" t="s">
        <v>64</v>
      </c>
      <c r="J47" t="s">
        <v>618</v>
      </c>
      <c r="K47" s="1">
        <v>44506</v>
      </c>
      <c r="L47" t="s">
        <v>185</v>
      </c>
      <c r="M47" t="s">
        <v>919</v>
      </c>
      <c r="N47" t="str">
        <f>VLOOKUP($E47,tysmb[],8,FALSE)</f>
        <v>II</v>
      </c>
      <c r="O47" t="str">
        <f>VLOOKUP($E47,tysmb[],9,FALSE)</f>
        <v>1:20.07</v>
      </c>
      <c r="P47" t="str">
        <f>VLOOKUP($E47,polmb[],8,FALSE)</f>
        <v>II</v>
      </c>
      <c r="Q47" t="str">
        <f>VLOOKUP($E47,polmb[],9,FALSE)</f>
        <v>2:03.94</v>
      </c>
      <c r="R47" t="str">
        <f>VLOOKUP($E47,trzymb[],8,FALSE)</f>
        <v>MłZ</v>
      </c>
      <c r="S47" t="str">
        <f>VLOOKUP($E47,trzymb[],9,FALSE)</f>
        <v>4:45.38</v>
      </c>
    </row>
    <row r="48" spans="1:19" x14ac:dyDescent="0.25">
      <c r="A48" t="s">
        <v>35</v>
      </c>
      <c r="C48" t="s">
        <v>924</v>
      </c>
      <c r="E48" t="s">
        <v>925</v>
      </c>
      <c r="F48" t="s">
        <v>2</v>
      </c>
      <c r="G48" s="1">
        <v>38576</v>
      </c>
      <c r="H48" t="s">
        <v>926</v>
      </c>
      <c r="I48" t="s">
        <v>59</v>
      </c>
      <c r="J48" t="s">
        <v>618</v>
      </c>
      <c r="K48" s="1">
        <v>44506</v>
      </c>
      <c r="L48" t="s">
        <v>185</v>
      </c>
      <c r="M48" t="s">
        <v>428</v>
      </c>
      <c r="N48" t="str">
        <f>VLOOKUP($E48,tysmb[],8,FALSE)</f>
        <v>II</v>
      </c>
      <c r="O48" t="str">
        <f>VLOOKUP($E48,tysmb[],9,FALSE)</f>
        <v>1:19.43</v>
      </c>
      <c r="P48" t="str">
        <f>VLOOKUP($E48,polmb[],8,FALSE)</f>
        <v>II</v>
      </c>
      <c r="Q48" t="str">
        <f>VLOOKUP($E48,polmb[],9,FALSE)</f>
        <v>2:02.84</v>
      </c>
      <c r="R48" t="str">
        <f>VLOOKUP($E48,trzymb[],8,FALSE)</f>
        <v>II</v>
      </c>
      <c r="S48" t="str">
        <f>VLOOKUP($E48,trzymb[],9,FALSE)</f>
        <v>4:27.66</v>
      </c>
    </row>
    <row r="49" spans="1:19" x14ac:dyDescent="0.25">
      <c r="A49" t="s">
        <v>38</v>
      </c>
      <c r="C49" t="s">
        <v>927</v>
      </c>
      <c r="E49" t="s">
        <v>928</v>
      </c>
      <c r="F49" t="s">
        <v>40</v>
      </c>
      <c r="G49" s="1">
        <v>38799</v>
      </c>
      <c r="H49" t="s">
        <v>929</v>
      </c>
      <c r="I49" t="s">
        <v>59</v>
      </c>
      <c r="J49" t="s">
        <v>618</v>
      </c>
      <c r="K49" s="1">
        <v>44520</v>
      </c>
      <c r="L49" t="s">
        <v>185</v>
      </c>
      <c r="M49" t="s">
        <v>406</v>
      </c>
      <c r="N49" t="str">
        <f>VLOOKUP($E49,tysmb[],8,FALSE)</f>
        <v>I</v>
      </c>
      <c r="O49" t="str">
        <f>VLOOKUP($E49,tysmb[],9,FALSE)</f>
        <v>1:17.96</v>
      </c>
      <c r="P49" t="str">
        <f>VLOOKUP($E49,polmb[],8,FALSE)</f>
        <v>II</v>
      </c>
      <c r="Q49" t="str">
        <f>VLOOKUP($E49,polmb[],9,FALSE)</f>
        <v>2:03.00</v>
      </c>
      <c r="R49" t="str">
        <f>VLOOKUP($E49,trzymb[],8,FALSE)</f>
        <v>II</v>
      </c>
      <c r="S49" t="str">
        <f>VLOOKUP($E49,trzymb[],9,FALSE)</f>
        <v>4:30.28</v>
      </c>
    </row>
    <row r="50" spans="1:19" x14ac:dyDescent="0.25">
      <c r="A50" t="s">
        <v>42</v>
      </c>
      <c r="C50" t="s">
        <v>931</v>
      </c>
      <c r="E50" t="s">
        <v>932</v>
      </c>
      <c r="F50" t="s">
        <v>922</v>
      </c>
      <c r="G50" s="1">
        <v>38363</v>
      </c>
      <c r="H50" t="s">
        <v>933</v>
      </c>
      <c r="I50" t="s">
        <v>64</v>
      </c>
      <c r="J50" t="s">
        <v>618</v>
      </c>
      <c r="K50" s="1">
        <v>44507</v>
      </c>
      <c r="L50" t="s">
        <v>185</v>
      </c>
      <c r="M50" t="s">
        <v>930</v>
      </c>
      <c r="N50" t="str">
        <f>VLOOKUP($E50,tysmb[],8,FALSE)</f>
        <v>II</v>
      </c>
      <c r="O50" t="str">
        <f>VLOOKUP($E50,tysmb[],9,FALSE)</f>
        <v>1:19.47</v>
      </c>
      <c r="P50" t="str">
        <f>VLOOKUP($E50,polmb[],8,FALSE)</f>
        <v>II</v>
      </c>
      <c r="Q50" t="str">
        <f>VLOOKUP($E50,polmb[],9,FALSE)</f>
        <v>2:04.49</v>
      </c>
      <c r="R50" t="str">
        <f>VLOOKUP($E50,trzymb[],8,FALSE)</f>
        <v>III</v>
      </c>
      <c r="S50" t="str">
        <f>VLOOKUP($E50,trzymb[],9,FALSE)</f>
        <v>4:36.91</v>
      </c>
    </row>
    <row r="51" spans="1:19" x14ac:dyDescent="0.25">
      <c r="A51" t="s">
        <v>45</v>
      </c>
      <c r="C51" t="s">
        <v>935</v>
      </c>
      <c r="E51" t="s">
        <v>936</v>
      </c>
      <c r="F51" t="s">
        <v>13</v>
      </c>
      <c r="G51" s="1">
        <v>38848</v>
      </c>
      <c r="H51" t="s">
        <v>937</v>
      </c>
      <c r="I51" t="s">
        <v>59</v>
      </c>
      <c r="J51" t="s">
        <v>618</v>
      </c>
      <c r="K51" s="1">
        <v>44507</v>
      </c>
      <c r="L51" t="s">
        <v>185</v>
      </c>
      <c r="M51" t="s">
        <v>934</v>
      </c>
      <c r="N51" t="str">
        <f>VLOOKUP($E51,tysmb[],8,FALSE)</f>
        <v>II</v>
      </c>
      <c r="O51" t="str">
        <f>VLOOKUP($E51,tysmb[],9,FALSE)</f>
        <v>1:21.09</v>
      </c>
      <c r="P51" t="str">
        <f>VLOOKUP($E51,polmb[],8,FALSE)</f>
        <v>II</v>
      </c>
      <c r="Q51" t="str">
        <f>VLOOKUP($E51,polmb[],9,FALSE)</f>
        <v>2:04.45</v>
      </c>
      <c r="R51" t="str">
        <f>VLOOKUP($E51,trzymb[],8,FALSE)</f>
        <v>II</v>
      </c>
      <c r="S51" t="str">
        <f>VLOOKUP($E51,trzymb[],9,FALSE)</f>
        <v>4:29.24</v>
      </c>
    </row>
    <row r="52" spans="1:19" x14ac:dyDescent="0.25">
      <c r="A52" t="s">
        <v>48</v>
      </c>
      <c r="C52" t="s">
        <v>939</v>
      </c>
      <c r="E52" t="s">
        <v>940</v>
      </c>
      <c r="F52" t="s">
        <v>13</v>
      </c>
      <c r="G52" s="1">
        <v>38833</v>
      </c>
      <c r="H52" t="s">
        <v>941</v>
      </c>
      <c r="I52" t="s">
        <v>59</v>
      </c>
      <c r="J52" t="s">
        <v>618</v>
      </c>
      <c r="K52" s="1">
        <v>44507</v>
      </c>
      <c r="L52" t="s">
        <v>185</v>
      </c>
      <c r="M52" t="s">
        <v>938</v>
      </c>
      <c r="N52" t="str">
        <f>VLOOKUP($E52,tysmb[],8,FALSE)</f>
        <v>II</v>
      </c>
      <c r="O52" t="str">
        <f>VLOOKUP($E52,tysmb[],9,FALSE)</f>
        <v>1:21.05</v>
      </c>
      <c r="P52" t="str">
        <f>VLOOKUP($E52,polmb[],8,FALSE)</f>
        <v>II</v>
      </c>
      <c r="Q52" t="str">
        <f>VLOOKUP($E52,polmb[],9,FALSE)</f>
        <v>2:03.34</v>
      </c>
      <c r="R52" t="str">
        <f>VLOOKUP($E52,trzymb[],8,FALSE)</f>
        <v>II</v>
      </c>
      <c r="S52" t="str">
        <f>VLOOKUP($E52,trzymb[],9,FALSE)</f>
        <v>4:23.62</v>
      </c>
    </row>
    <row r="53" spans="1:19" x14ac:dyDescent="0.25">
      <c r="A53" t="s">
        <v>51</v>
      </c>
      <c r="C53" t="s">
        <v>943</v>
      </c>
      <c r="E53" t="s">
        <v>944</v>
      </c>
      <c r="F53" t="s">
        <v>40</v>
      </c>
      <c r="G53" s="1">
        <v>38442</v>
      </c>
      <c r="H53" t="s">
        <v>945</v>
      </c>
      <c r="I53" t="s">
        <v>64</v>
      </c>
      <c r="J53" t="s">
        <v>618</v>
      </c>
      <c r="K53" s="1">
        <v>44520</v>
      </c>
      <c r="L53" t="s">
        <v>185</v>
      </c>
      <c r="M53" t="s">
        <v>942</v>
      </c>
      <c r="N53" t="str">
        <f>VLOOKUP($E53,tysmb[],8,FALSE)</f>
        <v>II</v>
      </c>
      <c r="O53" t="str">
        <f>VLOOKUP($E53,tysmb[],9,FALSE)</f>
        <v>1:21.94</v>
      </c>
      <c r="P53" t="str">
        <f>VLOOKUP($E53,polmb[],8,FALSE)</f>
        <v>II</v>
      </c>
      <c r="Q53" t="str">
        <f>VLOOKUP($E53,polmb[],9,FALSE)</f>
        <v>2:08.69</v>
      </c>
      <c r="R53" t="str">
        <f>VLOOKUP($E53,trzymb[],8,FALSE)</f>
        <v>MłZ</v>
      </c>
      <c r="S53" t="str">
        <f>VLOOKUP($E53,trzymb[],9,FALSE)</f>
        <v>4:45.13</v>
      </c>
    </row>
    <row r="54" spans="1:19" x14ac:dyDescent="0.25">
      <c r="A54" t="s">
        <v>91</v>
      </c>
      <c r="C54" t="s">
        <v>947</v>
      </c>
      <c r="E54" t="s">
        <v>948</v>
      </c>
      <c r="F54" t="s">
        <v>66</v>
      </c>
      <c r="G54" s="1">
        <v>38509</v>
      </c>
      <c r="H54" t="s">
        <v>949</v>
      </c>
      <c r="I54" t="s">
        <v>64</v>
      </c>
      <c r="J54" t="s">
        <v>618</v>
      </c>
      <c r="K54" s="1">
        <v>44506</v>
      </c>
      <c r="L54" t="s">
        <v>185</v>
      </c>
      <c r="M54" t="s">
        <v>946</v>
      </c>
      <c r="N54" t="str">
        <f>VLOOKUP($E54,tysmb[],8,FALSE)</f>
        <v>II</v>
      </c>
      <c r="O54" t="str">
        <f>VLOOKUP($E54,tysmb[],9,FALSE)</f>
        <v>1:24.83</v>
      </c>
      <c r="P54" t="str">
        <f>VLOOKUP($E54,polmb[],8,FALSE)</f>
        <v>III</v>
      </c>
      <c r="Q54" t="str">
        <f>VLOOKUP($E54,polmb[],9,FALSE)</f>
        <v>2:12.72</v>
      </c>
      <c r="R54" t="str">
        <f>VLOOKUP($E54,trzymb[],8,FALSE)</f>
        <v>MłZ</v>
      </c>
      <c r="S54" t="str">
        <f>VLOOKUP($E54,trzymb[],9,FALSE)</f>
        <v>4:54.92</v>
      </c>
    </row>
    <row r="55" spans="1:19" x14ac:dyDescent="0.25">
      <c r="A55" t="s">
        <v>94</v>
      </c>
      <c r="C55" t="s">
        <v>951</v>
      </c>
      <c r="E55" t="s">
        <v>952</v>
      </c>
      <c r="F55" t="s">
        <v>13</v>
      </c>
      <c r="G55" s="1">
        <v>38660</v>
      </c>
      <c r="H55" t="s">
        <v>953</v>
      </c>
      <c r="I55" t="s">
        <v>59</v>
      </c>
      <c r="J55" t="s">
        <v>618</v>
      </c>
      <c r="K55" s="1">
        <v>44506</v>
      </c>
      <c r="L55" t="s">
        <v>185</v>
      </c>
      <c r="M55" t="s">
        <v>950</v>
      </c>
      <c r="N55" t="str">
        <f>VLOOKUP($E55,tysmb[],8,FALSE)</f>
        <v>II</v>
      </c>
      <c r="O55" t="str">
        <f>VLOOKUP($E55,tysmb[],9,FALSE)</f>
        <v>1:24.05</v>
      </c>
      <c r="P55" t="str">
        <f>VLOOKUP($E55,polmb[],8,FALSE)</f>
        <v>III</v>
      </c>
      <c r="Q55" t="str">
        <f>VLOOKUP($E55,polmb[],9,FALSE)</f>
        <v>2:14.35</v>
      </c>
      <c r="R55" t="str">
        <f>VLOOKUP($E55,trzymb[],8,FALSE)</f>
        <v>III</v>
      </c>
      <c r="S55" t="str">
        <f>VLOOKUP($E55,trzymb[],9,FALSE)</f>
        <v>4:42.60</v>
      </c>
    </row>
    <row r="56" spans="1:19" x14ac:dyDescent="0.25">
      <c r="A56" t="s">
        <v>97</v>
      </c>
      <c r="E56" t="s">
        <v>955</v>
      </c>
      <c r="F56" t="s">
        <v>33</v>
      </c>
      <c r="G56" s="1">
        <v>38467</v>
      </c>
      <c r="H56" t="s">
        <v>956</v>
      </c>
      <c r="I56" t="s">
        <v>64</v>
      </c>
      <c r="J56" t="s">
        <v>618</v>
      </c>
      <c r="K56" s="1">
        <v>44550</v>
      </c>
      <c r="L56" t="s">
        <v>188</v>
      </c>
      <c r="M56" t="s">
        <v>954</v>
      </c>
      <c r="N56" t="str">
        <f>VLOOKUP($E56,tysmb[],8,FALSE)</f>
        <v>III</v>
      </c>
      <c r="O56" t="str">
        <f>VLOOKUP($E56,tysmb[],9,FALSE)</f>
        <v>1:27.35</v>
      </c>
      <c r="P56" t="str">
        <f>VLOOKUP($E56,polmb[],8,FALSE)</f>
        <v>III</v>
      </c>
      <c r="Q56" t="str">
        <f>VLOOKUP($E56,polmb[],9,FALSE)</f>
        <v>2:16.39</v>
      </c>
      <c r="R56" t="e">
        <f>VLOOKUP($E56,trzymb[],8,FALSE)</f>
        <v>#N/A</v>
      </c>
      <c r="S56" t="e">
        <f>VLOOKUP($E56,trzymb[],9,FALSE)</f>
        <v>#N/A</v>
      </c>
    </row>
    <row r="57" spans="1:19" x14ac:dyDescent="0.25">
      <c r="A57" t="s">
        <v>100</v>
      </c>
      <c r="C57" t="s">
        <v>958</v>
      </c>
      <c r="E57" t="s">
        <v>959</v>
      </c>
      <c r="F57" t="s">
        <v>2</v>
      </c>
      <c r="G57" s="1">
        <v>38861</v>
      </c>
      <c r="H57" t="s">
        <v>960</v>
      </c>
      <c r="I57" t="s">
        <v>59</v>
      </c>
      <c r="J57" t="s">
        <v>620</v>
      </c>
      <c r="K57" s="1">
        <v>44541</v>
      </c>
      <c r="L57" t="s">
        <v>54</v>
      </c>
      <c r="M57" t="s">
        <v>957</v>
      </c>
      <c r="N57" t="str">
        <f>VLOOKUP($E57,tysmb[],8,FALSE)</f>
        <v>MłZ</v>
      </c>
      <c r="O57" t="str">
        <f>VLOOKUP($E57,tysmb[],9,FALSE)</f>
        <v>1:33.81</v>
      </c>
      <c r="P57" t="str">
        <f>VLOOKUP($E57,polmb[],8,FALSE)</f>
        <v>MłZ</v>
      </c>
      <c r="Q57" t="str">
        <f>VLOOKUP($E57,polmb[],9,FALSE)</f>
        <v>2:24.17</v>
      </c>
      <c r="R57" t="str">
        <f>VLOOKUP($E57,trzymb[],8,FALSE)</f>
        <v>MłZ</v>
      </c>
      <c r="S57" t="str">
        <f>VLOOKUP($E57,trzymb[],9,FALSE)</f>
        <v>5:06.61</v>
      </c>
    </row>
    <row r="58" spans="1:19" x14ac:dyDescent="0.25">
      <c r="A58" t="s">
        <v>614</v>
      </c>
      <c r="C58" t="s">
        <v>961</v>
      </c>
      <c r="E58" t="s">
        <v>962</v>
      </c>
      <c r="F58" t="s">
        <v>963</v>
      </c>
      <c r="G58" s="1">
        <v>38552</v>
      </c>
      <c r="H58" t="s">
        <v>964</v>
      </c>
      <c r="I58" t="s">
        <v>59</v>
      </c>
      <c r="J58" t="s">
        <v>620</v>
      </c>
      <c r="K58" s="1">
        <v>44541</v>
      </c>
      <c r="L58" t="s">
        <v>54</v>
      </c>
      <c r="M58" t="s">
        <v>200</v>
      </c>
      <c r="N58" t="str">
        <f>VLOOKUP($E58,tysmb[],8,FALSE)</f>
        <v>MłZ</v>
      </c>
      <c r="O58" t="str">
        <f>VLOOKUP($E58,tysmb[],9,FALSE)</f>
        <v>1:32.82</v>
      </c>
      <c r="P58" t="str">
        <f>VLOOKUP($E58,polmb[],8,FALSE)</f>
        <v>MłZ</v>
      </c>
      <c r="Q58" t="str">
        <f>VLOOKUP($E58,polmb[],9,FALSE)</f>
        <v>2:25.36</v>
      </c>
      <c r="R58" t="e">
        <f>VLOOKUP($E58,trzymb[],8,FALSE)</f>
        <v>#N/A</v>
      </c>
      <c r="S58" t="e">
        <f>VLOOKUP($E58,trzymb[],9,FALSE)</f>
        <v>#N/A</v>
      </c>
    </row>
    <row r="59" spans="1:19" x14ac:dyDescent="0.25">
      <c r="A59" t="s">
        <v>735</v>
      </c>
      <c r="C59" t="s">
        <v>966</v>
      </c>
      <c r="E59" t="s">
        <v>967</v>
      </c>
      <c r="F59" t="s">
        <v>20</v>
      </c>
      <c r="G59" s="1">
        <v>38755</v>
      </c>
      <c r="H59" t="s">
        <v>968</v>
      </c>
      <c r="I59" t="s">
        <v>59</v>
      </c>
      <c r="J59" t="s">
        <v>618</v>
      </c>
      <c r="K59" s="1">
        <v>44486</v>
      </c>
      <c r="L59" t="s">
        <v>54</v>
      </c>
      <c r="M59" t="s">
        <v>965</v>
      </c>
      <c r="N59" t="e">
        <f>VLOOKUP($E59,tysmb[],8,FALSE)</f>
        <v>#N/A</v>
      </c>
      <c r="O59" t="e">
        <f>VLOOKUP($E59,tysmb[],9,FALSE)</f>
        <v>#N/A</v>
      </c>
      <c r="P59" t="e">
        <f>VLOOKUP($E59,polmb[],8,FALSE)</f>
        <v>#N/A</v>
      </c>
      <c r="Q59" t="e">
        <f>VLOOKUP($E59,polmb[],9,FALSE)</f>
        <v>#N/A</v>
      </c>
      <c r="R59" t="e">
        <f>VLOOKUP($E59,trzymb[],8,FALSE)</f>
        <v>#N/A</v>
      </c>
      <c r="S59" t="e">
        <f>VLOOKUP($E59,trzymb[],9,FALSE)</f>
        <v>#N/A</v>
      </c>
    </row>
    <row r="60" spans="1:19" x14ac:dyDescent="0.25">
      <c r="A60" t="s">
        <v>741</v>
      </c>
      <c r="C60" t="s">
        <v>970</v>
      </c>
      <c r="E60" t="s">
        <v>971</v>
      </c>
      <c r="F60" t="s">
        <v>66</v>
      </c>
      <c r="G60" s="1">
        <v>38708</v>
      </c>
      <c r="H60" t="s">
        <v>972</v>
      </c>
      <c r="I60" t="s">
        <v>59</v>
      </c>
      <c r="J60" t="s">
        <v>618</v>
      </c>
      <c r="K60" s="1">
        <v>44507</v>
      </c>
      <c r="L60" t="s">
        <v>55</v>
      </c>
      <c r="M60" t="s">
        <v>969</v>
      </c>
      <c r="N60" t="str">
        <f>VLOOKUP($E60,tysmb[],8,FALSE)</f>
        <v>MłB</v>
      </c>
      <c r="O60" t="str">
        <f>VLOOKUP($E60,tysmb[],9,FALSE)</f>
        <v>1:41.89</v>
      </c>
      <c r="P60" t="str">
        <f>VLOOKUP($E60,polmb[],8,FALSE)</f>
        <v>MłB</v>
      </c>
      <c r="Q60" t="str">
        <f>VLOOKUP($E60,polmb[],9,FALSE)</f>
        <v>2:35.75</v>
      </c>
      <c r="R60" t="e">
        <f>VLOOKUP($E60,trzymb[],8,FALSE)</f>
        <v>#N/A</v>
      </c>
      <c r="S60" t="e">
        <f>VLOOKUP($E60,trzymb[],9,FALSE)</f>
        <v>#N/A</v>
      </c>
    </row>
    <row r="64" spans="1:19" x14ac:dyDescent="0.25">
      <c r="E64" t="s">
        <v>274</v>
      </c>
      <c r="F64" t="s">
        <v>275</v>
      </c>
      <c r="G64" s="1" t="s">
        <v>276</v>
      </c>
      <c r="H64" t="s">
        <v>277</v>
      </c>
      <c r="I64" t="s">
        <v>278</v>
      </c>
      <c r="J64" t="s">
        <v>279</v>
      </c>
      <c r="K64" s="1" t="s">
        <v>280</v>
      </c>
      <c r="L64" t="s">
        <v>281</v>
      </c>
      <c r="M64" t="s">
        <v>282</v>
      </c>
    </row>
    <row r="65" spans="1:13" x14ac:dyDescent="0.25">
      <c r="E65" t="s">
        <v>897</v>
      </c>
      <c r="F65" t="s">
        <v>13</v>
      </c>
      <c r="G65" s="1">
        <v>38433</v>
      </c>
      <c r="H65" t="s">
        <v>898</v>
      </c>
      <c r="I65" t="s">
        <v>64</v>
      </c>
      <c r="J65" t="s">
        <v>141</v>
      </c>
      <c r="K65" s="1">
        <v>44478</v>
      </c>
      <c r="L65" t="s">
        <v>176</v>
      </c>
      <c r="M65" t="s">
        <v>973</v>
      </c>
    </row>
    <row r="66" spans="1:13" x14ac:dyDescent="0.25">
      <c r="E66" t="s">
        <v>901</v>
      </c>
      <c r="F66" t="s">
        <v>25</v>
      </c>
      <c r="G66" s="1">
        <v>38609</v>
      </c>
      <c r="H66" t="s">
        <v>902</v>
      </c>
      <c r="I66" t="s">
        <v>59</v>
      </c>
      <c r="J66" t="s">
        <v>141</v>
      </c>
      <c r="K66" s="1">
        <v>44527</v>
      </c>
      <c r="L66" t="s">
        <v>176</v>
      </c>
      <c r="M66" t="s">
        <v>974</v>
      </c>
    </row>
    <row r="67" spans="1:13" x14ac:dyDescent="0.25">
      <c r="A67" t="s">
        <v>642</v>
      </c>
      <c r="E67" t="s">
        <v>893</v>
      </c>
      <c r="F67" t="s">
        <v>13</v>
      </c>
      <c r="G67" s="1">
        <v>38444</v>
      </c>
      <c r="H67" t="s">
        <v>894</v>
      </c>
      <c r="I67" t="s">
        <v>64</v>
      </c>
      <c r="J67" t="s">
        <v>141</v>
      </c>
      <c r="K67" s="1">
        <v>44478</v>
      </c>
      <c r="L67" t="s">
        <v>176</v>
      </c>
      <c r="M67" t="s">
        <v>975</v>
      </c>
    </row>
    <row r="68" spans="1:13" x14ac:dyDescent="0.25">
      <c r="E68" t="s">
        <v>909</v>
      </c>
      <c r="F68" t="s">
        <v>13</v>
      </c>
      <c r="G68" s="1">
        <v>38692</v>
      </c>
      <c r="H68" t="s">
        <v>910</v>
      </c>
      <c r="I68" t="s">
        <v>59</v>
      </c>
      <c r="J68" t="s">
        <v>141</v>
      </c>
      <c r="K68" s="1">
        <v>44470</v>
      </c>
      <c r="L68" t="s">
        <v>176</v>
      </c>
      <c r="M68" t="s">
        <v>976</v>
      </c>
    </row>
    <row r="69" spans="1:13" x14ac:dyDescent="0.25">
      <c r="E69" t="s">
        <v>905</v>
      </c>
      <c r="F69" t="s">
        <v>13</v>
      </c>
      <c r="G69" s="1">
        <v>38390</v>
      </c>
      <c r="H69" t="s">
        <v>906</v>
      </c>
      <c r="I69" t="s">
        <v>64</v>
      </c>
      <c r="J69" t="s">
        <v>141</v>
      </c>
      <c r="K69" s="1">
        <v>44470</v>
      </c>
      <c r="L69" t="s">
        <v>179</v>
      </c>
      <c r="M69" t="s">
        <v>977</v>
      </c>
    </row>
    <row r="70" spans="1:13" x14ac:dyDescent="0.25">
      <c r="E70" t="s">
        <v>928</v>
      </c>
      <c r="F70" t="s">
        <v>40</v>
      </c>
      <c r="G70" s="1">
        <v>38799</v>
      </c>
      <c r="H70" t="s">
        <v>929</v>
      </c>
      <c r="I70" t="s">
        <v>59</v>
      </c>
      <c r="J70" t="s">
        <v>618</v>
      </c>
      <c r="K70" s="1">
        <v>44521</v>
      </c>
      <c r="L70" t="s">
        <v>179</v>
      </c>
      <c r="M70" t="s">
        <v>978</v>
      </c>
    </row>
    <row r="71" spans="1:13" x14ac:dyDescent="0.25">
      <c r="E71" t="s">
        <v>917</v>
      </c>
      <c r="F71" t="s">
        <v>13</v>
      </c>
      <c r="G71" s="1">
        <v>38267</v>
      </c>
      <c r="H71" t="s">
        <v>918</v>
      </c>
      <c r="I71" t="s">
        <v>64</v>
      </c>
      <c r="J71" t="s">
        <v>618</v>
      </c>
      <c r="K71" s="1">
        <v>44498</v>
      </c>
      <c r="L71" t="s">
        <v>179</v>
      </c>
      <c r="M71" t="s">
        <v>979</v>
      </c>
    </row>
    <row r="72" spans="1:13" x14ac:dyDescent="0.25">
      <c r="E72" t="s">
        <v>913</v>
      </c>
      <c r="F72" t="s">
        <v>79</v>
      </c>
      <c r="G72" s="1">
        <v>38608</v>
      </c>
      <c r="H72" t="s">
        <v>914</v>
      </c>
      <c r="I72" t="s">
        <v>59</v>
      </c>
      <c r="J72" t="s">
        <v>618</v>
      </c>
      <c r="K72" s="1">
        <v>44521</v>
      </c>
      <c r="L72" t="s">
        <v>179</v>
      </c>
      <c r="M72" t="s">
        <v>980</v>
      </c>
    </row>
    <row r="73" spans="1:13" x14ac:dyDescent="0.25">
      <c r="E73" t="s">
        <v>925</v>
      </c>
      <c r="F73" t="s">
        <v>2</v>
      </c>
      <c r="G73" s="1">
        <v>38576</v>
      </c>
      <c r="H73" t="s">
        <v>926</v>
      </c>
      <c r="I73" t="s">
        <v>59</v>
      </c>
      <c r="J73" t="s">
        <v>618</v>
      </c>
      <c r="K73" s="1">
        <v>44498</v>
      </c>
      <c r="L73" t="s">
        <v>185</v>
      </c>
      <c r="M73" t="s">
        <v>981</v>
      </c>
    </row>
    <row r="74" spans="1:13" x14ac:dyDescent="0.25">
      <c r="E74" t="s">
        <v>932</v>
      </c>
      <c r="F74" t="s">
        <v>922</v>
      </c>
      <c r="G74" s="1">
        <v>38363</v>
      </c>
      <c r="H74" t="s">
        <v>933</v>
      </c>
      <c r="I74" t="s">
        <v>64</v>
      </c>
      <c r="J74" t="s">
        <v>618</v>
      </c>
      <c r="K74" s="1">
        <v>44521</v>
      </c>
      <c r="L74" t="s">
        <v>185</v>
      </c>
      <c r="M74" t="s">
        <v>982</v>
      </c>
    </row>
    <row r="75" spans="1:13" x14ac:dyDescent="0.25">
      <c r="E75" t="s">
        <v>921</v>
      </c>
      <c r="F75" t="s">
        <v>922</v>
      </c>
      <c r="G75" s="1">
        <v>38205</v>
      </c>
      <c r="H75" t="s">
        <v>923</v>
      </c>
      <c r="I75" t="s">
        <v>64</v>
      </c>
      <c r="J75" t="s">
        <v>618</v>
      </c>
      <c r="K75" s="1">
        <v>44506</v>
      </c>
      <c r="L75" t="s">
        <v>185</v>
      </c>
      <c r="M75" t="s">
        <v>983</v>
      </c>
    </row>
    <row r="76" spans="1:13" x14ac:dyDescent="0.25">
      <c r="E76" t="s">
        <v>940</v>
      </c>
      <c r="F76" t="s">
        <v>13</v>
      </c>
      <c r="G76" s="1">
        <v>38833</v>
      </c>
      <c r="H76" t="s">
        <v>941</v>
      </c>
      <c r="I76" t="s">
        <v>59</v>
      </c>
      <c r="J76" t="s">
        <v>618</v>
      </c>
      <c r="K76" s="1">
        <v>44521</v>
      </c>
      <c r="L76" t="s">
        <v>185</v>
      </c>
      <c r="M76" t="s">
        <v>984</v>
      </c>
    </row>
    <row r="77" spans="1:13" x14ac:dyDescent="0.25">
      <c r="E77" t="s">
        <v>936</v>
      </c>
      <c r="F77" t="s">
        <v>13</v>
      </c>
      <c r="G77" s="1">
        <v>38848</v>
      </c>
      <c r="H77" t="s">
        <v>937</v>
      </c>
      <c r="I77" t="s">
        <v>59</v>
      </c>
      <c r="J77" t="s">
        <v>618</v>
      </c>
      <c r="K77" s="1">
        <v>44521</v>
      </c>
      <c r="L77" t="s">
        <v>185</v>
      </c>
      <c r="M77" t="s">
        <v>985</v>
      </c>
    </row>
    <row r="78" spans="1:13" x14ac:dyDescent="0.25">
      <c r="E78" t="s">
        <v>944</v>
      </c>
      <c r="F78" t="s">
        <v>40</v>
      </c>
      <c r="G78" s="1">
        <v>38442</v>
      </c>
      <c r="H78" t="s">
        <v>945</v>
      </c>
      <c r="I78" t="s">
        <v>64</v>
      </c>
      <c r="J78" t="s">
        <v>618</v>
      </c>
      <c r="K78" s="1">
        <v>44521</v>
      </c>
      <c r="L78" t="s">
        <v>185</v>
      </c>
      <c r="M78" t="s">
        <v>986</v>
      </c>
    </row>
    <row r="79" spans="1:13" x14ac:dyDescent="0.25">
      <c r="E79" t="s">
        <v>952</v>
      </c>
      <c r="F79" t="s">
        <v>13</v>
      </c>
      <c r="G79" s="1">
        <v>38660</v>
      </c>
      <c r="H79" t="s">
        <v>953</v>
      </c>
      <c r="I79" t="s">
        <v>59</v>
      </c>
      <c r="J79" t="s">
        <v>618</v>
      </c>
      <c r="K79" s="1">
        <v>44521</v>
      </c>
      <c r="L79" t="s">
        <v>185</v>
      </c>
      <c r="M79" t="s">
        <v>987</v>
      </c>
    </row>
    <row r="80" spans="1:13" x14ac:dyDescent="0.25">
      <c r="E80" t="s">
        <v>948</v>
      </c>
      <c r="F80" t="s">
        <v>66</v>
      </c>
      <c r="G80" s="1">
        <v>38509</v>
      </c>
      <c r="H80" t="s">
        <v>949</v>
      </c>
      <c r="I80" t="s">
        <v>64</v>
      </c>
      <c r="J80" t="s">
        <v>618</v>
      </c>
      <c r="K80" s="1">
        <v>44506</v>
      </c>
      <c r="L80" t="s">
        <v>185</v>
      </c>
      <c r="M80" t="s">
        <v>988</v>
      </c>
    </row>
    <row r="81" spans="2:13" x14ac:dyDescent="0.25">
      <c r="E81" t="s">
        <v>955</v>
      </c>
      <c r="F81" t="s">
        <v>33</v>
      </c>
      <c r="G81" s="1">
        <v>38467</v>
      </c>
      <c r="H81" t="s">
        <v>956</v>
      </c>
      <c r="I81" t="s">
        <v>64</v>
      </c>
      <c r="J81" t="s">
        <v>618</v>
      </c>
      <c r="K81" s="1">
        <v>44521</v>
      </c>
      <c r="L81" t="s">
        <v>188</v>
      </c>
      <c r="M81" t="s">
        <v>247</v>
      </c>
    </row>
    <row r="82" spans="2:13" x14ac:dyDescent="0.25">
      <c r="E82" t="s">
        <v>962</v>
      </c>
      <c r="F82" t="s">
        <v>963</v>
      </c>
      <c r="G82" s="1">
        <v>38552</v>
      </c>
      <c r="H82" t="s">
        <v>964</v>
      </c>
      <c r="I82" t="s">
        <v>59</v>
      </c>
      <c r="J82" t="s">
        <v>618</v>
      </c>
      <c r="K82" s="1">
        <v>44521</v>
      </c>
      <c r="L82" t="s">
        <v>54</v>
      </c>
      <c r="M82" t="s">
        <v>989</v>
      </c>
    </row>
    <row r="83" spans="2:13" x14ac:dyDescent="0.25">
      <c r="E83" t="s">
        <v>959</v>
      </c>
      <c r="F83" t="s">
        <v>2</v>
      </c>
      <c r="G83" s="1">
        <v>38861</v>
      </c>
      <c r="H83" t="s">
        <v>960</v>
      </c>
      <c r="I83" t="s">
        <v>59</v>
      </c>
      <c r="J83" t="s">
        <v>618</v>
      </c>
      <c r="K83" s="1">
        <v>44506</v>
      </c>
      <c r="L83" t="s">
        <v>54</v>
      </c>
      <c r="M83" t="s">
        <v>990</v>
      </c>
    </row>
    <row r="84" spans="2:13" x14ac:dyDescent="0.25">
      <c r="E84" t="s">
        <v>971</v>
      </c>
      <c r="F84" t="s">
        <v>66</v>
      </c>
      <c r="G84" s="1">
        <v>38708</v>
      </c>
      <c r="H84" t="s">
        <v>972</v>
      </c>
      <c r="I84" t="s">
        <v>59</v>
      </c>
      <c r="J84" t="s">
        <v>618</v>
      </c>
      <c r="K84" s="1">
        <v>44492</v>
      </c>
      <c r="L84" t="s">
        <v>174</v>
      </c>
      <c r="M84" t="s">
        <v>991</v>
      </c>
    </row>
    <row r="87" spans="2:13" x14ac:dyDescent="0.25">
      <c r="E87" t="s">
        <v>274</v>
      </c>
      <c r="F87" t="s">
        <v>275</v>
      </c>
      <c r="G87" s="1" t="s">
        <v>276</v>
      </c>
      <c r="H87" t="s">
        <v>277</v>
      </c>
      <c r="I87" t="s">
        <v>278</v>
      </c>
      <c r="J87" t="s">
        <v>279</v>
      </c>
      <c r="K87" s="1" t="s">
        <v>280</v>
      </c>
      <c r="L87" t="s">
        <v>281</v>
      </c>
      <c r="M87" t="s">
        <v>282</v>
      </c>
    </row>
    <row r="88" spans="2:13" x14ac:dyDescent="0.25">
      <c r="E88" t="s">
        <v>897</v>
      </c>
      <c r="F88" t="s">
        <v>13</v>
      </c>
      <c r="G88" s="1">
        <v>38433</v>
      </c>
      <c r="H88" t="s">
        <v>898</v>
      </c>
      <c r="I88" t="s">
        <v>64</v>
      </c>
      <c r="J88" t="s">
        <v>141</v>
      </c>
      <c r="K88" s="1">
        <v>44479</v>
      </c>
      <c r="L88" t="s">
        <v>176</v>
      </c>
      <c r="M88" t="s">
        <v>992</v>
      </c>
    </row>
    <row r="89" spans="2:13" x14ac:dyDescent="0.25">
      <c r="E89" t="s">
        <v>901</v>
      </c>
      <c r="F89" t="s">
        <v>25</v>
      </c>
      <c r="G89" s="1">
        <v>38609</v>
      </c>
      <c r="H89" t="s">
        <v>902</v>
      </c>
      <c r="I89" t="s">
        <v>59</v>
      </c>
      <c r="J89" t="s">
        <v>141</v>
      </c>
      <c r="K89" s="1">
        <v>44535</v>
      </c>
      <c r="L89" t="s">
        <v>176</v>
      </c>
      <c r="M89" t="s">
        <v>993</v>
      </c>
    </row>
    <row r="90" spans="2:13" x14ac:dyDescent="0.25">
      <c r="E90" t="s">
        <v>917</v>
      </c>
      <c r="F90" t="s">
        <v>13</v>
      </c>
      <c r="G90" s="1">
        <v>38267</v>
      </c>
      <c r="H90" t="s">
        <v>918</v>
      </c>
      <c r="I90" t="s">
        <v>64</v>
      </c>
      <c r="J90" t="s">
        <v>141</v>
      </c>
      <c r="K90" s="1">
        <v>44528</v>
      </c>
      <c r="L90" t="s">
        <v>179</v>
      </c>
      <c r="M90" t="s">
        <v>994</v>
      </c>
    </row>
    <row r="91" spans="2:13" x14ac:dyDescent="0.25">
      <c r="B91" t="s">
        <v>643</v>
      </c>
      <c r="E91" t="s">
        <v>909</v>
      </c>
      <c r="F91" t="s">
        <v>13</v>
      </c>
      <c r="G91" s="1">
        <v>38692</v>
      </c>
      <c r="H91" t="s">
        <v>910</v>
      </c>
      <c r="I91" t="s">
        <v>59</v>
      </c>
      <c r="J91" t="s">
        <v>618</v>
      </c>
      <c r="K91" s="1">
        <v>44520</v>
      </c>
      <c r="L91" t="s">
        <v>179</v>
      </c>
      <c r="M91" t="s">
        <v>995</v>
      </c>
    </row>
    <row r="92" spans="2:13" x14ac:dyDescent="0.25">
      <c r="E92" t="s">
        <v>913</v>
      </c>
      <c r="F92" t="s">
        <v>79</v>
      </c>
      <c r="G92" s="1">
        <v>38608</v>
      </c>
      <c r="H92" t="s">
        <v>914</v>
      </c>
      <c r="I92" t="s">
        <v>59</v>
      </c>
      <c r="J92" t="s">
        <v>618</v>
      </c>
      <c r="K92" s="1">
        <v>44507</v>
      </c>
      <c r="L92" t="s">
        <v>179</v>
      </c>
      <c r="M92" t="s">
        <v>996</v>
      </c>
    </row>
    <row r="93" spans="2:13" x14ac:dyDescent="0.25">
      <c r="E93" t="s">
        <v>925</v>
      </c>
      <c r="F93" t="s">
        <v>2</v>
      </c>
      <c r="G93" s="1">
        <v>38576</v>
      </c>
      <c r="H93" t="s">
        <v>926</v>
      </c>
      <c r="I93" t="s">
        <v>59</v>
      </c>
      <c r="J93" t="s">
        <v>618</v>
      </c>
      <c r="K93" s="1">
        <v>44492</v>
      </c>
      <c r="L93" t="s">
        <v>185</v>
      </c>
      <c r="M93" t="s">
        <v>997</v>
      </c>
    </row>
    <row r="94" spans="2:13" x14ac:dyDescent="0.25">
      <c r="E94" t="s">
        <v>905</v>
      </c>
      <c r="F94" t="s">
        <v>13</v>
      </c>
      <c r="G94" s="1">
        <v>38390</v>
      </c>
      <c r="H94" t="s">
        <v>906</v>
      </c>
      <c r="I94" t="s">
        <v>64</v>
      </c>
      <c r="J94" t="s">
        <v>618</v>
      </c>
      <c r="K94" s="1">
        <v>44499</v>
      </c>
      <c r="L94" t="s">
        <v>185</v>
      </c>
      <c r="M94" t="s">
        <v>998</v>
      </c>
    </row>
    <row r="95" spans="2:13" x14ac:dyDescent="0.25">
      <c r="E95" t="s">
        <v>928</v>
      </c>
      <c r="F95" t="s">
        <v>40</v>
      </c>
      <c r="G95" s="1">
        <v>38799</v>
      </c>
      <c r="H95" t="s">
        <v>929</v>
      </c>
      <c r="I95" t="s">
        <v>59</v>
      </c>
      <c r="J95" t="s">
        <v>618</v>
      </c>
      <c r="K95" s="1">
        <v>44520</v>
      </c>
      <c r="L95" t="s">
        <v>185</v>
      </c>
      <c r="M95" t="s">
        <v>999</v>
      </c>
    </row>
    <row r="96" spans="2:13" x14ac:dyDescent="0.25">
      <c r="E96" t="s">
        <v>940</v>
      </c>
      <c r="F96" t="s">
        <v>13</v>
      </c>
      <c r="G96" s="1">
        <v>38833</v>
      </c>
      <c r="H96" t="s">
        <v>941</v>
      </c>
      <c r="I96" t="s">
        <v>59</v>
      </c>
      <c r="J96" t="s">
        <v>618</v>
      </c>
      <c r="K96" s="1">
        <v>44499</v>
      </c>
      <c r="L96" t="s">
        <v>185</v>
      </c>
      <c r="M96" t="s">
        <v>1000</v>
      </c>
    </row>
    <row r="97" spans="5:13" x14ac:dyDescent="0.25">
      <c r="E97" t="s">
        <v>921</v>
      </c>
      <c r="F97" t="s">
        <v>922</v>
      </c>
      <c r="G97" s="1">
        <v>38205</v>
      </c>
      <c r="H97" t="s">
        <v>923</v>
      </c>
      <c r="I97" t="s">
        <v>64</v>
      </c>
      <c r="J97" t="s">
        <v>618</v>
      </c>
      <c r="K97" s="1">
        <v>44507</v>
      </c>
      <c r="L97" t="s">
        <v>185</v>
      </c>
      <c r="M97" t="s">
        <v>1001</v>
      </c>
    </row>
    <row r="98" spans="5:13" x14ac:dyDescent="0.25">
      <c r="E98" t="s">
        <v>936</v>
      </c>
      <c r="F98" t="s">
        <v>13</v>
      </c>
      <c r="G98" s="1">
        <v>38848</v>
      </c>
      <c r="H98" t="s">
        <v>937</v>
      </c>
      <c r="I98" t="s">
        <v>59</v>
      </c>
      <c r="J98" t="s">
        <v>618</v>
      </c>
      <c r="K98" s="1">
        <v>44499</v>
      </c>
      <c r="L98" t="s">
        <v>185</v>
      </c>
      <c r="M98" t="s">
        <v>1002</v>
      </c>
    </row>
    <row r="99" spans="5:13" x14ac:dyDescent="0.25">
      <c r="E99" t="s">
        <v>932</v>
      </c>
      <c r="F99" t="s">
        <v>922</v>
      </c>
      <c r="G99" s="1">
        <v>38363</v>
      </c>
      <c r="H99" t="s">
        <v>933</v>
      </c>
      <c r="I99" t="s">
        <v>64</v>
      </c>
      <c r="J99" t="s">
        <v>618</v>
      </c>
      <c r="K99" s="1">
        <v>44507</v>
      </c>
      <c r="L99" t="s">
        <v>185</v>
      </c>
      <c r="M99" t="s">
        <v>1003</v>
      </c>
    </row>
    <row r="100" spans="5:13" x14ac:dyDescent="0.25">
      <c r="E100" t="s">
        <v>893</v>
      </c>
      <c r="F100" t="s">
        <v>13</v>
      </c>
      <c r="G100" s="1">
        <v>38444</v>
      </c>
      <c r="H100" t="s">
        <v>894</v>
      </c>
      <c r="I100" t="s">
        <v>64</v>
      </c>
      <c r="J100" t="s">
        <v>618</v>
      </c>
      <c r="K100" s="1">
        <v>44507</v>
      </c>
      <c r="L100" t="s">
        <v>185</v>
      </c>
      <c r="M100" t="s">
        <v>546</v>
      </c>
    </row>
    <row r="101" spans="5:13" x14ac:dyDescent="0.25">
      <c r="E101" t="s">
        <v>944</v>
      </c>
      <c r="F101" t="s">
        <v>40</v>
      </c>
      <c r="G101" s="1">
        <v>38442</v>
      </c>
      <c r="H101" t="s">
        <v>945</v>
      </c>
      <c r="I101" t="s">
        <v>64</v>
      </c>
      <c r="J101" t="s">
        <v>618</v>
      </c>
      <c r="K101" s="1">
        <v>44520</v>
      </c>
      <c r="L101" t="s">
        <v>185</v>
      </c>
      <c r="M101" t="s">
        <v>1004</v>
      </c>
    </row>
    <row r="102" spans="5:13" x14ac:dyDescent="0.25">
      <c r="E102" t="s">
        <v>948</v>
      </c>
      <c r="F102" t="s">
        <v>66</v>
      </c>
      <c r="G102" s="1">
        <v>38509</v>
      </c>
      <c r="H102" t="s">
        <v>949</v>
      </c>
      <c r="I102" t="s">
        <v>64</v>
      </c>
      <c r="J102" t="s">
        <v>618</v>
      </c>
      <c r="K102" s="1">
        <v>44507</v>
      </c>
      <c r="L102" t="s">
        <v>188</v>
      </c>
      <c r="M102" t="s">
        <v>1005</v>
      </c>
    </row>
    <row r="103" spans="5:13" x14ac:dyDescent="0.25">
      <c r="E103" t="s">
        <v>952</v>
      </c>
      <c r="F103" t="s">
        <v>13</v>
      </c>
      <c r="G103" s="1">
        <v>38660</v>
      </c>
      <c r="H103" t="s">
        <v>953</v>
      </c>
      <c r="I103" t="s">
        <v>59</v>
      </c>
      <c r="J103" t="s">
        <v>618</v>
      </c>
      <c r="K103" s="1">
        <v>44520</v>
      </c>
      <c r="L103" t="s">
        <v>188</v>
      </c>
      <c r="M103" t="s">
        <v>1006</v>
      </c>
    </row>
    <row r="104" spans="5:13" x14ac:dyDescent="0.25">
      <c r="E104" t="s">
        <v>955</v>
      </c>
      <c r="F104" t="s">
        <v>33</v>
      </c>
      <c r="G104" s="1">
        <v>38467</v>
      </c>
      <c r="H104" t="s">
        <v>956</v>
      </c>
      <c r="I104" t="s">
        <v>64</v>
      </c>
      <c r="J104" t="s">
        <v>618</v>
      </c>
      <c r="K104" s="1">
        <v>44507</v>
      </c>
      <c r="L104" t="s">
        <v>188</v>
      </c>
      <c r="M104" t="s">
        <v>1007</v>
      </c>
    </row>
    <row r="105" spans="5:13" x14ac:dyDescent="0.25">
      <c r="E105" t="s">
        <v>959</v>
      </c>
      <c r="F105" t="s">
        <v>2</v>
      </c>
      <c r="G105" s="1">
        <v>38861</v>
      </c>
      <c r="H105" t="s">
        <v>960</v>
      </c>
      <c r="I105" t="s">
        <v>59</v>
      </c>
      <c r="J105" t="s">
        <v>618</v>
      </c>
      <c r="K105" s="1">
        <v>44507</v>
      </c>
      <c r="L105" t="s">
        <v>54</v>
      </c>
      <c r="M105" t="s">
        <v>1008</v>
      </c>
    </row>
    <row r="106" spans="5:13" x14ac:dyDescent="0.25">
      <c r="E106" t="s">
        <v>962</v>
      </c>
      <c r="F106" t="s">
        <v>963</v>
      </c>
      <c r="G106" s="1">
        <v>38552</v>
      </c>
      <c r="H106" t="s">
        <v>964</v>
      </c>
      <c r="I106" t="s">
        <v>59</v>
      </c>
      <c r="J106" t="s">
        <v>618</v>
      </c>
      <c r="K106" s="1">
        <v>44507</v>
      </c>
      <c r="L106" t="s">
        <v>54</v>
      </c>
      <c r="M106" t="s">
        <v>1009</v>
      </c>
    </row>
    <row r="107" spans="5:13" x14ac:dyDescent="0.25">
      <c r="E107" t="s">
        <v>971</v>
      </c>
      <c r="F107" t="s">
        <v>66</v>
      </c>
      <c r="G107" s="1">
        <v>38708</v>
      </c>
      <c r="H107" t="s">
        <v>972</v>
      </c>
      <c r="I107" t="s">
        <v>59</v>
      </c>
      <c r="J107" t="s">
        <v>618</v>
      </c>
      <c r="K107" s="1">
        <v>44507</v>
      </c>
      <c r="L107" t="s">
        <v>174</v>
      </c>
      <c r="M107" t="s">
        <v>1010</v>
      </c>
    </row>
    <row r="110" spans="5:13" x14ac:dyDescent="0.25">
      <c r="E110" t="s">
        <v>274</v>
      </c>
      <c r="F110" t="s">
        <v>275</v>
      </c>
      <c r="G110" s="1" t="s">
        <v>276</v>
      </c>
      <c r="H110" t="s">
        <v>277</v>
      </c>
      <c r="I110" t="s">
        <v>278</v>
      </c>
      <c r="J110" t="s">
        <v>279</v>
      </c>
      <c r="K110" s="1" t="s">
        <v>280</v>
      </c>
      <c r="L110" t="s">
        <v>281</v>
      </c>
      <c r="M110" t="s">
        <v>282</v>
      </c>
    </row>
    <row r="111" spans="5:13" x14ac:dyDescent="0.25">
      <c r="E111" t="s">
        <v>901</v>
      </c>
      <c r="F111" t="s">
        <v>25</v>
      </c>
      <c r="G111" s="1">
        <v>38609</v>
      </c>
      <c r="H111" t="s">
        <v>902</v>
      </c>
      <c r="I111" t="s">
        <v>59</v>
      </c>
      <c r="J111" t="s">
        <v>141</v>
      </c>
      <c r="K111" s="1">
        <v>44534</v>
      </c>
      <c r="L111" t="s">
        <v>176</v>
      </c>
      <c r="M111" t="s">
        <v>1011</v>
      </c>
    </row>
    <row r="112" spans="5:13" x14ac:dyDescent="0.25">
      <c r="E112" t="s">
        <v>897</v>
      </c>
      <c r="F112" t="s">
        <v>13</v>
      </c>
      <c r="G112" s="1">
        <v>38433</v>
      </c>
      <c r="H112" t="s">
        <v>898</v>
      </c>
      <c r="I112" t="s">
        <v>64</v>
      </c>
      <c r="J112" t="s">
        <v>141</v>
      </c>
      <c r="K112" s="1">
        <v>44527</v>
      </c>
      <c r="L112" t="s">
        <v>176</v>
      </c>
      <c r="M112" t="s">
        <v>1012</v>
      </c>
    </row>
    <row r="113" spans="2:13" x14ac:dyDescent="0.25">
      <c r="B113" t="s">
        <v>653</v>
      </c>
      <c r="E113" t="s">
        <v>917</v>
      </c>
      <c r="F113" t="s">
        <v>13</v>
      </c>
      <c r="G113" s="1">
        <v>38267</v>
      </c>
      <c r="H113" t="s">
        <v>918</v>
      </c>
      <c r="I113" t="s">
        <v>64</v>
      </c>
      <c r="J113" t="s">
        <v>141</v>
      </c>
      <c r="K113" s="1">
        <v>44527</v>
      </c>
      <c r="L113" t="s">
        <v>176</v>
      </c>
      <c r="M113" t="s">
        <v>1013</v>
      </c>
    </row>
    <row r="114" spans="2:13" x14ac:dyDescent="0.25">
      <c r="E114" t="s">
        <v>913</v>
      </c>
      <c r="F114" t="s">
        <v>79</v>
      </c>
      <c r="G114" s="1">
        <v>38608</v>
      </c>
      <c r="H114" t="s">
        <v>914</v>
      </c>
      <c r="I114" t="s">
        <v>59</v>
      </c>
      <c r="J114" t="s">
        <v>618</v>
      </c>
      <c r="K114" s="1">
        <v>44506</v>
      </c>
      <c r="L114" t="s">
        <v>179</v>
      </c>
      <c r="M114" t="s">
        <v>1014</v>
      </c>
    </row>
    <row r="115" spans="2:13" x14ac:dyDescent="0.25">
      <c r="E115" t="s">
        <v>909</v>
      </c>
      <c r="F115" t="s">
        <v>13</v>
      </c>
      <c r="G115" s="1">
        <v>38692</v>
      </c>
      <c r="H115" t="s">
        <v>910</v>
      </c>
      <c r="I115" t="s">
        <v>59</v>
      </c>
      <c r="J115" t="s">
        <v>618</v>
      </c>
      <c r="K115" s="1">
        <v>44521</v>
      </c>
      <c r="L115" t="s">
        <v>185</v>
      </c>
      <c r="M115" t="s">
        <v>1015</v>
      </c>
    </row>
    <row r="116" spans="2:13" x14ac:dyDescent="0.25">
      <c r="E116" t="s">
        <v>940</v>
      </c>
      <c r="F116" t="s">
        <v>13</v>
      </c>
      <c r="G116" s="1">
        <v>38833</v>
      </c>
      <c r="H116" t="s">
        <v>941</v>
      </c>
      <c r="I116" t="s">
        <v>59</v>
      </c>
      <c r="J116" t="s">
        <v>618</v>
      </c>
      <c r="K116" s="1">
        <v>44521</v>
      </c>
      <c r="L116" t="s">
        <v>185</v>
      </c>
      <c r="M116" t="s">
        <v>1016</v>
      </c>
    </row>
    <row r="117" spans="2:13" x14ac:dyDescent="0.25">
      <c r="E117" t="s">
        <v>925</v>
      </c>
      <c r="F117" t="s">
        <v>2</v>
      </c>
      <c r="G117" s="1">
        <v>38576</v>
      </c>
      <c r="H117" t="s">
        <v>926</v>
      </c>
      <c r="I117" t="s">
        <v>59</v>
      </c>
      <c r="J117" t="s">
        <v>618</v>
      </c>
      <c r="K117" s="1">
        <v>44506</v>
      </c>
      <c r="L117" t="s">
        <v>185</v>
      </c>
      <c r="M117" t="s">
        <v>1017</v>
      </c>
    </row>
    <row r="118" spans="2:13" x14ac:dyDescent="0.25">
      <c r="E118" t="s">
        <v>936</v>
      </c>
      <c r="F118" t="s">
        <v>13</v>
      </c>
      <c r="G118" s="1">
        <v>38848</v>
      </c>
      <c r="H118" t="s">
        <v>937</v>
      </c>
      <c r="I118" t="s">
        <v>59</v>
      </c>
      <c r="J118" t="s">
        <v>618</v>
      </c>
      <c r="K118" s="1">
        <v>44506</v>
      </c>
      <c r="L118" t="s">
        <v>185</v>
      </c>
      <c r="M118" t="s">
        <v>1018</v>
      </c>
    </row>
    <row r="119" spans="2:13" x14ac:dyDescent="0.25">
      <c r="E119" t="s">
        <v>928</v>
      </c>
      <c r="F119" t="s">
        <v>40</v>
      </c>
      <c r="G119" s="1">
        <v>38799</v>
      </c>
      <c r="H119" t="s">
        <v>929</v>
      </c>
      <c r="I119" t="s">
        <v>59</v>
      </c>
      <c r="J119" t="s">
        <v>618</v>
      </c>
      <c r="K119" s="1">
        <v>44521</v>
      </c>
      <c r="L119" t="s">
        <v>185</v>
      </c>
      <c r="M119" t="s">
        <v>1019</v>
      </c>
    </row>
    <row r="120" spans="2:13" x14ac:dyDescent="0.25">
      <c r="E120" t="s">
        <v>932</v>
      </c>
      <c r="F120" t="s">
        <v>922</v>
      </c>
      <c r="G120" s="1">
        <v>38363</v>
      </c>
      <c r="H120" t="s">
        <v>933</v>
      </c>
      <c r="I120" t="s">
        <v>64</v>
      </c>
      <c r="J120" t="s">
        <v>618</v>
      </c>
      <c r="K120" s="1">
        <v>44506</v>
      </c>
      <c r="L120" t="s">
        <v>188</v>
      </c>
      <c r="M120" t="s">
        <v>1020</v>
      </c>
    </row>
    <row r="121" spans="2:13" x14ac:dyDescent="0.25">
      <c r="E121" t="s">
        <v>952</v>
      </c>
      <c r="F121" t="s">
        <v>13</v>
      </c>
      <c r="G121" s="1">
        <v>38660</v>
      </c>
      <c r="H121" t="s">
        <v>953</v>
      </c>
      <c r="I121" t="s">
        <v>59</v>
      </c>
      <c r="J121" t="s">
        <v>618</v>
      </c>
      <c r="K121" s="1">
        <v>44521</v>
      </c>
      <c r="L121" t="s">
        <v>188</v>
      </c>
      <c r="M121" t="s">
        <v>1021</v>
      </c>
    </row>
    <row r="122" spans="2:13" x14ac:dyDescent="0.25">
      <c r="E122" t="s">
        <v>905</v>
      </c>
      <c r="F122" t="s">
        <v>13</v>
      </c>
      <c r="G122" s="1">
        <v>38390</v>
      </c>
      <c r="H122" t="s">
        <v>906</v>
      </c>
      <c r="I122" t="s">
        <v>64</v>
      </c>
      <c r="J122" t="s">
        <v>618</v>
      </c>
      <c r="K122" s="1">
        <v>44521</v>
      </c>
      <c r="L122" t="s">
        <v>188</v>
      </c>
      <c r="M122" t="s">
        <v>1022</v>
      </c>
    </row>
    <row r="123" spans="2:13" x14ac:dyDescent="0.25">
      <c r="E123" t="s">
        <v>944</v>
      </c>
      <c r="F123" t="s">
        <v>40</v>
      </c>
      <c r="G123" s="1">
        <v>38442</v>
      </c>
      <c r="H123" t="s">
        <v>945</v>
      </c>
      <c r="I123" t="s">
        <v>64</v>
      </c>
      <c r="J123" t="s">
        <v>618</v>
      </c>
      <c r="K123" s="1">
        <v>44521</v>
      </c>
      <c r="L123" t="s">
        <v>54</v>
      </c>
      <c r="M123" t="s">
        <v>1023</v>
      </c>
    </row>
    <row r="124" spans="2:13" x14ac:dyDescent="0.25">
      <c r="E124" t="s">
        <v>921</v>
      </c>
      <c r="F124" t="s">
        <v>922</v>
      </c>
      <c r="G124" s="1">
        <v>38205</v>
      </c>
      <c r="H124" t="s">
        <v>923</v>
      </c>
      <c r="I124" t="s">
        <v>64</v>
      </c>
      <c r="J124" t="s">
        <v>620</v>
      </c>
      <c r="K124" s="1">
        <v>44541</v>
      </c>
      <c r="L124" t="s">
        <v>54</v>
      </c>
      <c r="M124" t="s">
        <v>1024</v>
      </c>
    </row>
    <row r="125" spans="2:13" x14ac:dyDescent="0.25">
      <c r="E125" t="s">
        <v>948</v>
      </c>
      <c r="F125" t="s">
        <v>66</v>
      </c>
      <c r="G125" s="1">
        <v>38509</v>
      </c>
      <c r="H125" t="s">
        <v>949</v>
      </c>
      <c r="I125" t="s">
        <v>64</v>
      </c>
      <c r="J125" t="s">
        <v>618</v>
      </c>
      <c r="K125" s="1">
        <v>44506</v>
      </c>
      <c r="L125" t="s">
        <v>54</v>
      </c>
      <c r="M125" t="s">
        <v>1025</v>
      </c>
    </row>
    <row r="126" spans="2:13" x14ac:dyDescent="0.25">
      <c r="E126" t="s">
        <v>959</v>
      </c>
      <c r="F126" t="s">
        <v>2</v>
      </c>
      <c r="G126" s="1">
        <v>38861</v>
      </c>
      <c r="H126" t="s">
        <v>960</v>
      </c>
      <c r="I126" t="s">
        <v>59</v>
      </c>
      <c r="J126" t="s">
        <v>620</v>
      </c>
      <c r="K126" s="1">
        <v>44541</v>
      </c>
      <c r="L126" t="s">
        <v>54</v>
      </c>
      <c r="M126" t="s">
        <v>1026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4:X126"/>
  <sheetViews>
    <sheetView workbookViewId="0">
      <selection activeCell="E4" sqref="E4:E35"/>
    </sheetView>
  </sheetViews>
  <sheetFormatPr defaultColWidth="8.85546875" defaultRowHeight="15" x14ac:dyDescent="0.25"/>
  <cols>
    <col min="4" max="4" width="39.42578125" customWidth="1"/>
    <col min="5" max="5" width="12.85546875" customWidth="1"/>
    <col min="7" max="7" width="5" customWidth="1"/>
    <col min="16" max="24" width="12" customWidth="1"/>
  </cols>
  <sheetData>
    <row r="4" spans="1:15" x14ac:dyDescent="0.25">
      <c r="A4" t="s">
        <v>0</v>
      </c>
      <c r="C4" t="s">
        <v>1</v>
      </c>
      <c r="D4" t="s">
        <v>2</v>
      </c>
      <c r="E4" s="1">
        <v>36941</v>
      </c>
      <c r="F4" t="s">
        <v>3</v>
      </c>
      <c r="G4" t="s">
        <v>4</v>
      </c>
      <c r="H4" t="s">
        <v>176</v>
      </c>
      <c r="I4" t="s">
        <v>175</v>
      </c>
      <c r="J4" t="str">
        <f>VLOOKUP($C4,d1000m[],8,FALSE)</f>
        <v>I</v>
      </c>
      <c r="K4" t="str">
        <f>VLOOKUP($C4,d1000m[],9,FALSE)</f>
        <v>1:22.79</v>
      </c>
      <c r="L4" t="str">
        <f>VLOOKUP($C4,d1500m[],8,FALSE)</f>
        <v>I</v>
      </c>
      <c r="M4" t="str">
        <f>VLOOKUP($C4,d1500m[],9,FALSE)</f>
        <v>2:10.75</v>
      </c>
      <c r="N4" t="str">
        <f>VLOOKUP($C4,d3000m[],8,FALSE)</f>
        <v>II</v>
      </c>
      <c r="O4" t="str">
        <f>VLOOKUP($C4,d3000m[],9,FALSE)</f>
        <v>5:06.69</v>
      </c>
    </row>
    <row r="5" spans="1:15" x14ac:dyDescent="0.25">
      <c r="A5" t="s">
        <v>6</v>
      </c>
      <c r="C5" t="s">
        <v>12</v>
      </c>
      <c r="D5" t="s">
        <v>13</v>
      </c>
      <c r="E5" s="1">
        <v>36953</v>
      </c>
      <c r="F5" t="s">
        <v>14</v>
      </c>
      <c r="G5" t="s">
        <v>4</v>
      </c>
      <c r="H5" t="s">
        <v>176</v>
      </c>
      <c r="I5" t="s">
        <v>177</v>
      </c>
      <c r="J5" t="str">
        <f>VLOOKUP($C5,d1000m[],8,FALSE)</f>
        <v>M</v>
      </c>
      <c r="K5" t="str">
        <f>VLOOKUP($C5,d1000m[],9,FALSE)</f>
        <v>1:20.92</v>
      </c>
      <c r="L5" t="str">
        <f>VLOOKUP($C5,d1500m[],8,FALSE)</f>
        <v>M</v>
      </c>
      <c r="M5" t="str">
        <f>VLOOKUP($C5,d1500m[],9,FALSE)</f>
        <v>2:05.40</v>
      </c>
      <c r="N5" t="str">
        <f>VLOOKUP($C5,d3000m[],8,FALSE)</f>
        <v>M</v>
      </c>
      <c r="O5" t="str">
        <f>VLOOKUP($C5,d3000m[],9,FALSE)</f>
        <v>4:29.33</v>
      </c>
    </row>
    <row r="6" spans="1:15" x14ac:dyDescent="0.25">
      <c r="A6" t="s">
        <v>11</v>
      </c>
      <c r="C6" t="s">
        <v>16</v>
      </c>
      <c r="D6" t="s">
        <v>2</v>
      </c>
      <c r="E6" s="1">
        <v>37063</v>
      </c>
      <c r="F6" t="s">
        <v>17</v>
      </c>
      <c r="G6" t="s">
        <v>4</v>
      </c>
      <c r="H6" t="s">
        <v>179</v>
      </c>
      <c r="I6" t="s">
        <v>178</v>
      </c>
      <c r="J6" t="str">
        <f>VLOOKUP($C6,d1000m[],8,FALSE)</f>
        <v>I</v>
      </c>
      <c r="K6" t="str">
        <f>VLOOKUP($C6,d1000m[],9,FALSE)</f>
        <v>1:22.87</v>
      </c>
      <c r="L6" t="str">
        <f>VLOOKUP($C6,d1500m[],8,FALSE)</f>
        <v>M</v>
      </c>
      <c r="M6" t="str">
        <f>VLOOKUP($C6,d1500m[],9,FALSE)</f>
        <v>2:07.30</v>
      </c>
      <c r="N6" t="str">
        <f>VLOOKUP($C6,d3000m[],8,FALSE)</f>
        <v>II</v>
      </c>
      <c r="O6" t="str">
        <f>VLOOKUP($C6,d3000m[],9,FALSE)</f>
        <v>5:01.10</v>
      </c>
    </row>
    <row r="7" spans="1:15" x14ac:dyDescent="0.25">
      <c r="A7" t="s">
        <v>15</v>
      </c>
      <c r="C7" t="s">
        <v>7</v>
      </c>
      <c r="D7" t="s">
        <v>8</v>
      </c>
      <c r="E7" s="1">
        <v>37012</v>
      </c>
      <c r="F7" t="s">
        <v>9</v>
      </c>
      <c r="G7" t="s">
        <v>4</v>
      </c>
      <c r="H7" t="s">
        <v>179</v>
      </c>
      <c r="I7" t="s">
        <v>180</v>
      </c>
      <c r="J7" t="str">
        <f>VLOOKUP($C7,d1000m[],8,FALSE)</f>
        <v>M</v>
      </c>
      <c r="K7" t="str">
        <f>VLOOKUP($C7,d1000m[],9,FALSE)</f>
        <v>1:21.58</v>
      </c>
      <c r="L7" t="str">
        <f>VLOOKUP($C7,d1500m[],8,FALSE)</f>
        <v>M</v>
      </c>
      <c r="M7" t="str">
        <f>VLOOKUP($C7,d1500m[],9,FALSE)</f>
        <v>2:06.66</v>
      </c>
      <c r="N7" t="str">
        <f>VLOOKUP($C7,d3000m[],8,FALSE)</f>
        <v>I</v>
      </c>
      <c r="O7" t="str">
        <f>VLOOKUP($C7,d3000m[],9,FALSE)</f>
        <v>4:33.85</v>
      </c>
    </row>
    <row r="8" spans="1:15" x14ac:dyDescent="0.2">
      <c r="A8" t="s">
        <v>18</v>
      </c>
      <c r="C8" t="s">
        <v>28</v>
      </c>
      <c r="D8" t="s">
        <v>29</v>
      </c>
      <c r="E8" s="1">
        <v>37003</v>
      </c>
      <c r="F8" t="s">
        <v>30</v>
      </c>
      <c r="G8" t="s">
        <v>4</v>
      </c>
      <c r="H8" t="s">
        <v>179</v>
      </c>
      <c r="I8" t="s">
        <v>181</v>
      </c>
      <c r="J8" t="str">
        <f>VLOOKUP($C8,d1000m[],8,FALSE)</f>
        <v>I</v>
      </c>
      <c r="K8" t="str">
        <f>VLOOKUP($C8,d1000m[],9,FALSE)</f>
        <v>1:26.48</v>
      </c>
      <c r="L8" t="str">
        <f>VLOOKUP($C8,d1500m[],8,FALSE)</f>
        <v>II</v>
      </c>
      <c r="M8" t="str">
        <f>VLOOKUP($C8,d1500m[],9,FALSE)</f>
        <v>2:17.85</v>
      </c>
      <c r="N8" t="str">
        <f>VLOOKUP($C8,d3000m[],8,FALSE)</f>
        <v>II</v>
      </c>
      <c r="O8" t="str">
        <f>VLOOKUP($C8,d3000m[],9,FALSE)</f>
        <v>4:56.78</v>
      </c>
    </row>
    <row r="9" spans="1:15" x14ac:dyDescent="0.2">
      <c r="A9" t="s">
        <v>23</v>
      </c>
      <c r="C9" t="s">
        <v>19</v>
      </c>
      <c r="D9" t="s">
        <v>20</v>
      </c>
      <c r="E9" s="1">
        <v>37407</v>
      </c>
      <c r="F9" t="s">
        <v>21</v>
      </c>
      <c r="G9" t="s">
        <v>22</v>
      </c>
      <c r="H9" t="s">
        <v>179</v>
      </c>
      <c r="I9" t="s">
        <v>182</v>
      </c>
      <c r="J9" t="str">
        <f>VLOOKUP($C9,d1000m[],8,FALSE)</f>
        <v>I</v>
      </c>
      <c r="K9" t="str">
        <f>VLOOKUP($C9,d1000m[],9,FALSE)</f>
        <v>1:23.99</v>
      </c>
      <c r="L9" t="str">
        <f>VLOOKUP($C9,d1500m[],8,FALSE)</f>
        <v>I</v>
      </c>
      <c r="M9" t="str">
        <f>VLOOKUP($C9,d1500m[],9,FALSE)</f>
        <v>2:09.26</v>
      </c>
      <c r="N9" t="str">
        <f>VLOOKUP($C9,d3000m[],8,FALSE)</f>
        <v>I</v>
      </c>
      <c r="O9" t="str">
        <f>VLOOKUP($C9,d3000m[],9,FALSE)</f>
        <v>4:42.12</v>
      </c>
    </row>
    <row r="10" spans="1:15" x14ac:dyDescent="0.25">
      <c r="A10" t="s">
        <v>27</v>
      </c>
      <c r="C10" t="s">
        <v>24</v>
      </c>
      <c r="D10" t="s">
        <v>25</v>
      </c>
      <c r="E10" s="1">
        <v>37272</v>
      </c>
      <c r="F10" t="s">
        <v>26</v>
      </c>
      <c r="G10" t="s">
        <v>22</v>
      </c>
      <c r="H10" t="s">
        <v>179</v>
      </c>
      <c r="I10" t="s">
        <v>183</v>
      </c>
      <c r="J10" t="str">
        <f>VLOOKUP($C10,d1000m[],8,FALSE)</f>
        <v>II</v>
      </c>
      <c r="K10" t="str">
        <f>VLOOKUP($C10,d1000m[],9,FALSE)</f>
        <v>1:27.46</v>
      </c>
      <c r="L10" t="str">
        <f>VLOOKUP($C10,d1500m[],8,FALSE)</f>
        <v>I</v>
      </c>
      <c r="M10" t="str">
        <f>VLOOKUP($C10,d1500m[],9,FALSE)</f>
        <v>2:15.14</v>
      </c>
      <c r="N10" t="str">
        <f>VLOOKUP($C10,d3000m[],8,FALSE)</f>
        <v>II</v>
      </c>
      <c r="O10" t="str">
        <f>VLOOKUP($C10,d3000m[],9,FALSE)</f>
        <v>4:58.75</v>
      </c>
    </row>
    <row r="11" spans="1:15" x14ac:dyDescent="0.25">
      <c r="A11" t="s">
        <v>31</v>
      </c>
      <c r="C11" t="s">
        <v>32</v>
      </c>
      <c r="D11" t="s">
        <v>33</v>
      </c>
      <c r="E11" s="1">
        <v>37238</v>
      </c>
      <c r="F11" t="s">
        <v>34</v>
      </c>
      <c r="G11" t="s">
        <v>22</v>
      </c>
      <c r="H11" t="s">
        <v>185</v>
      </c>
      <c r="I11" t="s">
        <v>184</v>
      </c>
      <c r="J11" t="str">
        <f>VLOOKUP($C11,d1000m[],8,FALSE)</f>
        <v>II</v>
      </c>
      <c r="K11" t="str">
        <f>VLOOKUP($C11,d1000m[],9,FALSE)</f>
        <v>1:28.05</v>
      </c>
      <c r="L11" t="str">
        <f>VLOOKUP($C11,d1500m[],8,FALSE)</f>
        <v>I</v>
      </c>
      <c r="M11" t="str">
        <f>VLOOKUP($C11,d1500m[],9,FALSE)</f>
        <v>2:15.76</v>
      </c>
      <c r="N11" t="str">
        <f>VLOOKUP($C11,d3000m[],8,FALSE)</f>
        <v>II</v>
      </c>
      <c r="O11" t="str">
        <f>VLOOKUP($C11,d3000m[],9,FALSE)</f>
        <v>5:13.36</v>
      </c>
    </row>
    <row r="12" spans="1:15" x14ac:dyDescent="0.25">
      <c r="A12" t="s">
        <v>35</v>
      </c>
      <c r="C12" t="s">
        <v>39</v>
      </c>
      <c r="D12" t="s">
        <v>40</v>
      </c>
      <c r="E12" s="1">
        <v>36960</v>
      </c>
      <c r="F12" t="s">
        <v>41</v>
      </c>
      <c r="G12" t="s">
        <v>4</v>
      </c>
      <c r="H12" t="s">
        <v>185</v>
      </c>
      <c r="I12" t="s">
        <v>186</v>
      </c>
      <c r="J12" t="str">
        <f>VLOOKUP($C12,d1000m[],8,FALSE)</f>
        <v>II</v>
      </c>
      <c r="K12" t="str">
        <f>VLOOKUP($C12,d1000m[],9,FALSE)</f>
        <v>1:29.88</v>
      </c>
      <c r="L12" t="str">
        <f>VLOOKUP($C12,d1500m[],8,FALSE)</f>
        <v>II</v>
      </c>
      <c r="M12" t="str">
        <f>VLOOKUP($C12,d1500m[],9,FALSE)</f>
        <v>2:21.80</v>
      </c>
      <c r="N12" t="e">
        <f>VLOOKUP($C12,d3000m[],8,FALSE)</f>
        <v>#N/A</v>
      </c>
      <c r="O12" t="e">
        <f>VLOOKUP($C12,d3000m[],9,FALSE)</f>
        <v>#N/A</v>
      </c>
    </row>
    <row r="13" spans="1:15" x14ac:dyDescent="0.25">
      <c r="A13" t="s">
        <v>38</v>
      </c>
      <c r="C13" t="s">
        <v>36</v>
      </c>
      <c r="D13" t="s">
        <v>29</v>
      </c>
      <c r="E13" s="1">
        <v>36944</v>
      </c>
      <c r="F13" t="s">
        <v>37</v>
      </c>
      <c r="G13" t="s">
        <v>4</v>
      </c>
      <c r="H13" t="s">
        <v>188</v>
      </c>
      <c r="I13" t="s">
        <v>187</v>
      </c>
      <c r="J13" t="str">
        <f>VLOOKUP($C13,d1000m[],8,FALSE)</f>
        <v>II</v>
      </c>
      <c r="K13" t="str">
        <f>VLOOKUP($C13,d1000m[],9,FALSE)</f>
        <v>1:34.99</v>
      </c>
      <c r="L13" t="str">
        <f>VLOOKUP($C13,d1500m[],8,FALSE)</f>
        <v>II</v>
      </c>
      <c r="M13" t="str">
        <f>VLOOKUP($C13,d1500m[],9,FALSE)</f>
        <v>2:25.04</v>
      </c>
      <c r="N13" t="str">
        <f>VLOOKUP($C13,d3000m[],8,FALSE)</f>
        <v>III</v>
      </c>
      <c r="O13" t="str">
        <f>VLOOKUP($C13,d3000m[],9,FALSE)</f>
        <v>5:33.34</v>
      </c>
    </row>
    <row r="14" spans="1:15" x14ac:dyDescent="0.25">
      <c r="A14" t="s">
        <v>42</v>
      </c>
      <c r="C14" t="s">
        <v>46</v>
      </c>
      <c r="D14" t="s">
        <v>13</v>
      </c>
      <c r="E14" s="1">
        <v>37298</v>
      </c>
      <c r="F14" t="s">
        <v>47</v>
      </c>
      <c r="G14" t="s">
        <v>22</v>
      </c>
      <c r="H14" t="s">
        <v>188</v>
      </c>
      <c r="I14" t="s">
        <v>189</v>
      </c>
      <c r="J14" t="str">
        <f>VLOOKUP($C14,d1000m[],8,FALSE)</f>
        <v>III</v>
      </c>
      <c r="K14" t="str">
        <f>VLOOKUP($C14,d1000m[],9,FALSE)</f>
        <v>1:37.62</v>
      </c>
      <c r="L14" t="str">
        <f>VLOOKUP($C14,d1500m[],8,FALSE)</f>
        <v>III</v>
      </c>
      <c r="M14" t="str">
        <f>VLOOKUP($C14,d1500m[],9,FALSE)</f>
        <v>2:34.02</v>
      </c>
      <c r="N14" t="e">
        <f>VLOOKUP($C14,d3000m[],8,FALSE)</f>
        <v>#N/A</v>
      </c>
      <c r="O14" t="e">
        <f>VLOOKUP($C14,d3000m[],9,FALSE)</f>
        <v>#N/A</v>
      </c>
    </row>
    <row r="15" spans="1:15" x14ac:dyDescent="0.2">
      <c r="A15" t="s">
        <v>45</v>
      </c>
      <c r="C15" t="s">
        <v>43</v>
      </c>
      <c r="D15" t="s">
        <v>29</v>
      </c>
      <c r="E15" s="1">
        <v>37000</v>
      </c>
      <c r="F15" t="s">
        <v>44</v>
      </c>
      <c r="G15" t="s">
        <v>4</v>
      </c>
      <c r="H15" t="s">
        <v>188</v>
      </c>
      <c r="I15" t="s">
        <v>190</v>
      </c>
      <c r="J15" t="str">
        <f>VLOOKUP($C15,d1000m[],8,FALSE)</f>
        <v>III</v>
      </c>
      <c r="K15" t="str">
        <f>VLOOKUP($C15,d1000m[],9,FALSE)</f>
        <v>1:36.95</v>
      </c>
      <c r="L15" t="str">
        <f>VLOOKUP($C15,d1500m[],8,FALSE)</f>
        <v>III</v>
      </c>
      <c r="M15" t="str">
        <f>VLOOKUP($C15,d1500m[],9,FALSE)</f>
        <v>2:30.73</v>
      </c>
      <c r="N15" t="e">
        <f>VLOOKUP($C15,d3000m[],8,FALSE)</f>
        <v>#N/A</v>
      </c>
      <c r="O15" t="e">
        <f>VLOOKUP($C15,d3000m[],9,FALSE)</f>
        <v>#N/A</v>
      </c>
    </row>
    <row r="16" spans="1:15" x14ac:dyDescent="0.2">
      <c r="A16" t="s">
        <v>48</v>
      </c>
      <c r="C16" t="s">
        <v>52</v>
      </c>
      <c r="D16" t="s">
        <v>29</v>
      </c>
      <c r="E16" s="1">
        <v>36903</v>
      </c>
      <c r="F16" t="s">
        <v>53</v>
      </c>
      <c r="G16" t="s">
        <v>4</v>
      </c>
      <c r="H16" t="s">
        <v>188</v>
      </c>
      <c r="I16" t="s">
        <v>191</v>
      </c>
      <c r="J16" t="str">
        <f>VLOOKUP($C16,d1000m[],8,FALSE)</f>
        <v>MłZ</v>
      </c>
      <c r="K16" t="str">
        <f>VLOOKUP($C16,d1000m[],9,FALSE)</f>
        <v>1:42.61</v>
      </c>
      <c r="L16" t="str">
        <f>VLOOKUP($C16,d1500m[],8,FALSE)</f>
        <v>MłS</v>
      </c>
      <c r="M16" t="str">
        <f>VLOOKUP($C16,d1500m[],9,FALSE)</f>
        <v>2:43.01</v>
      </c>
      <c r="N16" t="e">
        <f>VLOOKUP($C16,d3000m[],8,FALSE)</f>
        <v>#N/A</v>
      </c>
      <c r="O16" t="e">
        <f>VLOOKUP($C16,d3000m[],9,FALSE)</f>
        <v>#N/A</v>
      </c>
    </row>
    <row r="17" spans="1:15" x14ac:dyDescent="0.25">
      <c r="A17" t="s">
        <v>51</v>
      </c>
      <c r="C17" t="s">
        <v>49</v>
      </c>
      <c r="D17" t="s">
        <v>29</v>
      </c>
      <c r="E17" s="1">
        <v>37051</v>
      </c>
      <c r="F17" t="s">
        <v>50</v>
      </c>
      <c r="G17" t="s">
        <v>4</v>
      </c>
      <c r="H17" t="s">
        <v>54</v>
      </c>
      <c r="I17" t="s">
        <v>192</v>
      </c>
      <c r="J17" t="str">
        <f>VLOOKUP($C17,d1000m[],8,FALSE)</f>
        <v>MłZ</v>
      </c>
      <c r="K17" t="str">
        <f>VLOOKUP($C17,d1000m[],9,FALSE)</f>
        <v>1:42.51</v>
      </c>
      <c r="L17" t="str">
        <f>VLOOKUP($C17,d1500m[],8,FALSE)</f>
        <v>III</v>
      </c>
      <c r="M17" t="str">
        <f>VLOOKUP($C17,d1500m[],9,FALSE)</f>
        <v>2:36.15</v>
      </c>
      <c r="N17" t="e">
        <f>VLOOKUP($C17,d3000m[],8,FALSE)</f>
        <v>#N/A</v>
      </c>
      <c r="O17" t="e">
        <f>VLOOKUP($C17,d3000m[],9,FALSE)</f>
        <v>#N/A</v>
      </c>
    </row>
    <row r="18" spans="1:15" x14ac:dyDescent="0.25">
      <c r="A18" t="s">
        <v>0</v>
      </c>
      <c r="C18" t="s">
        <v>68</v>
      </c>
      <c r="D18" t="s">
        <v>69</v>
      </c>
      <c r="E18" s="1">
        <v>37883</v>
      </c>
      <c r="F18" t="s">
        <v>70</v>
      </c>
      <c r="G18" t="s">
        <v>59</v>
      </c>
      <c r="H18" t="s">
        <v>179</v>
      </c>
      <c r="I18" t="s">
        <v>193</v>
      </c>
      <c r="J18" t="str">
        <f>VLOOKUP($C18,d1000m[],8,FALSE)</f>
        <v>I</v>
      </c>
      <c r="K18" t="str">
        <f>VLOOKUP($C18,d1000m[],9,FALSE)</f>
        <v>1:26.60</v>
      </c>
      <c r="L18" t="str">
        <f>VLOOKUP($C18,d1500m[],8,FALSE)</f>
        <v>I</v>
      </c>
      <c r="M18" t="str">
        <f>VLOOKUP($C18,d1500m[],9,FALSE)</f>
        <v>2:14.26</v>
      </c>
      <c r="N18" t="str">
        <f>VLOOKUP($C18,d3000m[],8,FALSE)</f>
        <v>II</v>
      </c>
      <c r="O18" t="str">
        <f>VLOOKUP($C18,d3000m[],9,FALSE)</f>
        <v>5:14.59</v>
      </c>
    </row>
    <row r="19" spans="1:15" x14ac:dyDescent="0.25">
      <c r="A19" t="s">
        <v>6</v>
      </c>
      <c r="C19" t="s">
        <v>62</v>
      </c>
      <c r="D19" t="s">
        <v>13</v>
      </c>
      <c r="E19" s="1">
        <v>37459</v>
      </c>
      <c r="F19" t="s">
        <v>63</v>
      </c>
      <c r="G19" t="s">
        <v>64</v>
      </c>
      <c r="H19" t="s">
        <v>179</v>
      </c>
      <c r="I19" t="s">
        <v>194</v>
      </c>
      <c r="J19" t="str">
        <f>VLOOKUP($C19,d1000m[],8,FALSE)</f>
        <v>I</v>
      </c>
      <c r="K19" t="str">
        <f>VLOOKUP($C19,d1000m[],9,FALSE)</f>
        <v>1:24.02</v>
      </c>
      <c r="L19" t="str">
        <f>VLOOKUP($C19,d1500m[],8,FALSE)</f>
        <v>I</v>
      </c>
      <c r="M19" t="str">
        <f>VLOOKUP($C19,d1500m[],9,FALSE)</f>
        <v>2:12.67</v>
      </c>
      <c r="N19" t="str">
        <f>VLOOKUP($C19,d3000m[],8,FALSE)</f>
        <v>II</v>
      </c>
      <c r="O19" t="str">
        <f>VLOOKUP($C19,d3000m[],9,FALSE)</f>
        <v>4:53.78</v>
      </c>
    </row>
    <row r="20" spans="1:15" x14ac:dyDescent="0.25">
      <c r="A20" t="s">
        <v>11</v>
      </c>
      <c r="C20" t="s">
        <v>65</v>
      </c>
      <c r="D20" t="s">
        <v>66</v>
      </c>
      <c r="E20" s="1">
        <v>37504</v>
      </c>
      <c r="F20" t="s">
        <v>67</v>
      </c>
      <c r="G20" t="s">
        <v>64</v>
      </c>
      <c r="H20" t="s">
        <v>179</v>
      </c>
      <c r="I20" t="s">
        <v>195</v>
      </c>
      <c r="J20" t="str">
        <f>VLOOKUP($C20,d1000m[],8,FALSE)</f>
        <v>II</v>
      </c>
      <c r="K20" t="str">
        <f>VLOOKUP($C20,d1000m[],9,FALSE)</f>
        <v>1:27.35</v>
      </c>
      <c r="L20" t="str">
        <f>VLOOKUP($C20,d1500m[],8,FALSE)</f>
        <v>II</v>
      </c>
      <c r="M20" t="str">
        <f>VLOOKUP($C20,d1500m[],9,FALSE)</f>
        <v>2:17.54</v>
      </c>
      <c r="N20" t="str">
        <f>VLOOKUP($C20,d3000m[],8,FALSE)</f>
        <v>III</v>
      </c>
      <c r="O20" t="str">
        <f>VLOOKUP($C20,d3000m[],9,FALSE)</f>
        <v>5:18.65</v>
      </c>
    </row>
    <row r="21" spans="1:15" x14ac:dyDescent="0.25">
      <c r="A21" t="s">
        <v>15</v>
      </c>
      <c r="C21" t="s">
        <v>57</v>
      </c>
      <c r="D21" t="s">
        <v>8</v>
      </c>
      <c r="E21" s="1">
        <v>38091</v>
      </c>
      <c r="F21" t="s">
        <v>58</v>
      </c>
      <c r="G21" t="s">
        <v>59</v>
      </c>
      <c r="H21" t="s">
        <v>179</v>
      </c>
      <c r="I21" t="s">
        <v>196</v>
      </c>
      <c r="J21" t="str">
        <f>VLOOKUP($C21,d1000m[],8,FALSE)</f>
        <v>II</v>
      </c>
      <c r="K21" t="str">
        <f>VLOOKUP($C21,d1000m[],9,FALSE)</f>
        <v>1:27.09</v>
      </c>
      <c r="L21" t="str">
        <f>VLOOKUP($C21,d1500m[],8,FALSE)</f>
        <v>I</v>
      </c>
      <c r="M21" t="str">
        <f>VLOOKUP($C21,d1500m[],9,FALSE)</f>
        <v>2:14.67</v>
      </c>
      <c r="N21" t="str">
        <f>VLOOKUP($C21,d3000m[],8,FALSE)</f>
        <v>II</v>
      </c>
      <c r="O21" t="str">
        <f>VLOOKUP($C21,d3000m[],9,FALSE)</f>
        <v>4:56.03</v>
      </c>
    </row>
    <row r="22" spans="1:15" x14ac:dyDescent="0.2">
      <c r="A22" t="s">
        <v>18</v>
      </c>
      <c r="C22" t="s">
        <v>60</v>
      </c>
      <c r="D22" t="s">
        <v>29</v>
      </c>
      <c r="E22" s="1">
        <v>37803</v>
      </c>
      <c r="F22" t="s">
        <v>61</v>
      </c>
      <c r="G22" t="s">
        <v>59</v>
      </c>
      <c r="H22" t="s">
        <v>179</v>
      </c>
      <c r="I22" t="s">
        <v>197</v>
      </c>
      <c r="J22" t="str">
        <f>VLOOKUP($C22,d1000m[],8,FALSE)</f>
        <v>I</v>
      </c>
      <c r="K22" t="str">
        <f>VLOOKUP($C22,d1000m[],9,FALSE)</f>
        <v>1:26.68</v>
      </c>
      <c r="L22" t="str">
        <f>VLOOKUP($C22,d1500m[],8,FALSE)</f>
        <v>II</v>
      </c>
      <c r="M22" t="str">
        <f>VLOOKUP($C22,d1500m[],9,FALSE)</f>
        <v>2:18.41</v>
      </c>
      <c r="N22" t="str">
        <f>VLOOKUP($C22,d3000m[],8,FALSE)</f>
        <v>II</v>
      </c>
      <c r="O22" t="str">
        <f>VLOOKUP($C22,d3000m[],9,FALSE)</f>
        <v>5:05.41</v>
      </c>
    </row>
    <row r="23" spans="1:15" x14ac:dyDescent="0.25">
      <c r="A23" t="s">
        <v>23</v>
      </c>
      <c r="C23" t="s">
        <v>83</v>
      </c>
      <c r="D23" t="s">
        <v>76</v>
      </c>
      <c r="E23" s="1">
        <v>38121</v>
      </c>
      <c r="F23" t="s">
        <v>84</v>
      </c>
      <c r="G23" t="s">
        <v>59</v>
      </c>
      <c r="H23" t="s">
        <v>185</v>
      </c>
      <c r="I23" t="s">
        <v>198</v>
      </c>
      <c r="J23" t="str">
        <f>VLOOKUP($C23,d1000m[],8,FALSE)</f>
        <v>II</v>
      </c>
      <c r="K23" t="str">
        <f>VLOOKUP($C23,d1000m[],9,FALSE)</f>
        <v>1:31.55</v>
      </c>
      <c r="L23" t="str">
        <f>VLOOKUP($C23,d1500m[],8,FALSE)</f>
        <v>II</v>
      </c>
      <c r="M23" t="str">
        <f>VLOOKUP($C23,d1500m[],9,FALSE)</f>
        <v>2:20.92</v>
      </c>
      <c r="N23" t="str">
        <f>VLOOKUP($C23,d3000m[],8,FALSE)</f>
        <v>II</v>
      </c>
      <c r="O23" t="str">
        <f>VLOOKUP($C23,d3000m[],9,FALSE)</f>
        <v>5:04.16</v>
      </c>
    </row>
    <row r="24" spans="1:15" x14ac:dyDescent="0.25">
      <c r="A24" t="s">
        <v>27</v>
      </c>
      <c r="C24" t="s">
        <v>73</v>
      </c>
      <c r="D24" t="s">
        <v>66</v>
      </c>
      <c r="E24" s="1">
        <v>38157</v>
      </c>
      <c r="F24" t="s">
        <v>74</v>
      </c>
      <c r="G24" t="s">
        <v>59</v>
      </c>
      <c r="H24" t="s">
        <v>185</v>
      </c>
      <c r="I24" t="s">
        <v>199</v>
      </c>
      <c r="J24" t="str">
        <f>VLOOKUP($C24,d1000m[],8,FALSE)</f>
        <v>III</v>
      </c>
      <c r="K24" t="str">
        <f>VLOOKUP($C24,d1000m[],9,FALSE)</f>
        <v>1:35.83</v>
      </c>
      <c r="L24" t="str">
        <f>VLOOKUP($C24,d1500m[],8,FALSE)</f>
        <v>III</v>
      </c>
      <c r="M24" t="str">
        <f>VLOOKUP($C24,d1500m[],9,FALSE)</f>
        <v>2:32.24</v>
      </c>
      <c r="N24" t="str">
        <f>VLOOKUP($C24,d3000m[],8,FALSE)</f>
        <v>MłZ</v>
      </c>
      <c r="O24" t="str">
        <f>VLOOKUP($C24,d3000m[],9,FALSE)</f>
        <v>5:36.22</v>
      </c>
    </row>
    <row r="25" spans="1:15" x14ac:dyDescent="0.25">
      <c r="A25" t="s">
        <v>31</v>
      </c>
      <c r="C25" t="s">
        <v>87</v>
      </c>
      <c r="D25" t="s">
        <v>13</v>
      </c>
      <c r="E25" s="1">
        <v>37611</v>
      </c>
      <c r="F25" t="s">
        <v>88</v>
      </c>
      <c r="G25" t="s">
        <v>64</v>
      </c>
      <c r="H25" t="s">
        <v>185</v>
      </c>
      <c r="I25" t="s">
        <v>200</v>
      </c>
      <c r="J25" t="str">
        <f>VLOOKUP($C25,d1000m[],8,FALSE)</f>
        <v>II</v>
      </c>
      <c r="K25" t="str">
        <f>VLOOKUP($C25,d1000m[],9,FALSE)</f>
        <v>1:32.94</v>
      </c>
      <c r="L25" t="str">
        <f>VLOOKUP($C25,d1500m[],8,FALSE)</f>
        <v>II</v>
      </c>
      <c r="M25" t="str">
        <f>VLOOKUP($C25,d1500m[],9,FALSE)</f>
        <v>2:25.67</v>
      </c>
      <c r="N25" t="e">
        <f>VLOOKUP($C25,d3000m[],8,FALSE)</f>
        <v>#N/A</v>
      </c>
      <c r="O25" t="e">
        <f>VLOOKUP($C25,d3000m[],9,FALSE)</f>
        <v>#N/A</v>
      </c>
    </row>
    <row r="26" spans="1:15" x14ac:dyDescent="0.25">
      <c r="A26" t="s">
        <v>35</v>
      </c>
      <c r="C26" t="s">
        <v>81</v>
      </c>
      <c r="D26" t="s">
        <v>66</v>
      </c>
      <c r="E26" s="1">
        <v>37931</v>
      </c>
      <c r="F26" t="s">
        <v>82</v>
      </c>
      <c r="G26" t="s">
        <v>59</v>
      </c>
      <c r="H26" t="s">
        <v>185</v>
      </c>
      <c r="I26" t="s">
        <v>201</v>
      </c>
      <c r="J26" t="str">
        <f>VLOOKUP($C26,d1000m[],8,FALSE)</f>
        <v>II</v>
      </c>
      <c r="K26" t="str">
        <f>VLOOKUP($C26,d1000m[],9,FALSE)</f>
        <v>1:34.78</v>
      </c>
      <c r="L26" t="str">
        <f>VLOOKUP($C26,d1500m[],8,FALSE)</f>
        <v>II</v>
      </c>
      <c r="M26" t="str">
        <f>VLOOKUP($C26,d1500m[],9,FALSE)</f>
        <v>2:29.35</v>
      </c>
      <c r="N26" t="str">
        <f>VLOOKUP($C26,d3000m[],8,FALSE)</f>
        <v>MłZ</v>
      </c>
      <c r="O26" t="str">
        <f>VLOOKUP($C26,d3000m[],9,FALSE)</f>
        <v>5:37.22</v>
      </c>
    </row>
    <row r="27" spans="1:15" x14ac:dyDescent="0.25">
      <c r="A27" t="s">
        <v>38</v>
      </c>
      <c r="C27" t="s">
        <v>71</v>
      </c>
      <c r="D27" t="s">
        <v>13</v>
      </c>
      <c r="E27" s="1">
        <v>37812</v>
      </c>
      <c r="F27" t="s">
        <v>72</v>
      </c>
      <c r="G27" t="s">
        <v>59</v>
      </c>
      <c r="H27" t="s">
        <v>185</v>
      </c>
      <c r="I27" t="s">
        <v>202</v>
      </c>
      <c r="J27" t="str">
        <f>VLOOKUP($C27,d1000m[],8,FALSE)</f>
        <v>II</v>
      </c>
      <c r="K27" t="str">
        <f>VLOOKUP($C27,d1000m[],9,FALSE)</f>
        <v>1:33.34</v>
      </c>
      <c r="L27" t="str">
        <f>VLOOKUP($C27,d1500m[],8,FALSE)</f>
        <v>II</v>
      </c>
      <c r="M27" t="str">
        <f>VLOOKUP($C27,d1500m[],9,FALSE)</f>
        <v>2:27.51</v>
      </c>
      <c r="N27" t="e">
        <f>VLOOKUP($C27,d3000m[],8,FALSE)</f>
        <v>#N/A</v>
      </c>
      <c r="O27" t="e">
        <f>VLOOKUP($C27,d3000m[],9,FALSE)</f>
        <v>#N/A</v>
      </c>
    </row>
    <row r="28" spans="1:15" x14ac:dyDescent="0.25">
      <c r="A28" t="s">
        <v>42</v>
      </c>
      <c r="C28" t="s">
        <v>75</v>
      </c>
      <c r="D28" t="s">
        <v>76</v>
      </c>
      <c r="E28" s="1">
        <v>37513</v>
      </c>
      <c r="F28" t="s">
        <v>77</v>
      </c>
      <c r="G28" t="s">
        <v>64</v>
      </c>
      <c r="H28" t="s">
        <v>188</v>
      </c>
      <c r="I28" t="s">
        <v>203</v>
      </c>
      <c r="J28" t="str">
        <f>VLOOKUP($C28,d1000m[],8,FALSE)</f>
        <v>II</v>
      </c>
      <c r="K28" t="str">
        <f>VLOOKUP($C28,d1000m[],9,FALSE)</f>
        <v>1:34.40</v>
      </c>
      <c r="L28" t="e">
        <f>VLOOKUP($C28,d1500m[],8,FALSE)</f>
        <v>#N/A</v>
      </c>
      <c r="M28" t="e">
        <f>VLOOKUP($C28,d1500m[],9,FALSE)</f>
        <v>#N/A</v>
      </c>
      <c r="N28" t="e">
        <f>VLOOKUP($C28,d3000m[],8,FALSE)</f>
        <v>#N/A</v>
      </c>
      <c r="O28" t="e">
        <f>VLOOKUP($C28,d3000m[],9,FALSE)</f>
        <v>#N/A</v>
      </c>
    </row>
    <row r="29" spans="1:15" x14ac:dyDescent="0.25">
      <c r="A29" t="s">
        <v>45</v>
      </c>
      <c r="C29" t="s">
        <v>78</v>
      </c>
      <c r="D29" t="s">
        <v>79</v>
      </c>
      <c r="E29" s="1">
        <v>38139</v>
      </c>
      <c r="F29" t="s">
        <v>80</v>
      </c>
      <c r="G29" t="s">
        <v>59</v>
      </c>
      <c r="H29" t="s">
        <v>188</v>
      </c>
      <c r="I29" t="s">
        <v>204</v>
      </c>
      <c r="J29" t="str">
        <f>VLOOKUP($C29,d1000m[],8,FALSE)</f>
        <v>III</v>
      </c>
      <c r="K29" t="str">
        <f>VLOOKUP($C29,d1000m[],9,FALSE)</f>
        <v>1:35.01</v>
      </c>
      <c r="L29" t="str">
        <f>VLOOKUP($C29,d1500m[],8,FALSE)</f>
        <v>II</v>
      </c>
      <c r="M29" t="str">
        <f>VLOOKUP($C29,d1500m[],9,FALSE)</f>
        <v>2:28.81</v>
      </c>
      <c r="N29" t="e">
        <f>VLOOKUP($C29,d3000m[],8,FALSE)</f>
        <v>#N/A</v>
      </c>
      <c r="O29" t="e">
        <f>VLOOKUP($C29,d3000m[],9,FALSE)</f>
        <v>#N/A</v>
      </c>
    </row>
    <row r="30" spans="1:15" x14ac:dyDescent="0.2">
      <c r="A30" t="s">
        <v>48</v>
      </c>
      <c r="C30" t="s">
        <v>95</v>
      </c>
      <c r="D30" t="s">
        <v>33</v>
      </c>
      <c r="E30" s="1">
        <v>37632</v>
      </c>
      <c r="F30" t="s">
        <v>96</v>
      </c>
      <c r="G30" t="s">
        <v>64</v>
      </c>
      <c r="H30" t="s">
        <v>188</v>
      </c>
      <c r="I30" t="s">
        <v>189</v>
      </c>
      <c r="J30" t="str">
        <f>VLOOKUP($C30,d1000m[],8,FALSE)</f>
        <v>II</v>
      </c>
      <c r="K30" t="str">
        <f>VLOOKUP($C30,d1000m[],9,FALSE)</f>
        <v>1:33.05</v>
      </c>
      <c r="L30" t="str">
        <f>VLOOKUP($C30,d1500m[],8,FALSE)</f>
        <v>II</v>
      </c>
      <c r="M30" t="str">
        <f>VLOOKUP($C30,d1500m[],9,FALSE)</f>
        <v>2:27.47</v>
      </c>
      <c r="N30" t="str">
        <f>VLOOKUP($C30,d3000m[],8,FALSE)</f>
        <v>MłZ</v>
      </c>
      <c r="O30" t="str">
        <f>VLOOKUP($C30,d3000m[],9,FALSE)</f>
        <v>5:38.55</v>
      </c>
    </row>
    <row r="31" spans="1:15" x14ac:dyDescent="0.25">
      <c r="A31" t="s">
        <v>51</v>
      </c>
      <c r="C31" t="s">
        <v>92</v>
      </c>
      <c r="D31" t="s">
        <v>66</v>
      </c>
      <c r="E31" s="1">
        <v>37685</v>
      </c>
      <c r="F31" t="s">
        <v>93</v>
      </c>
      <c r="G31" t="s">
        <v>64</v>
      </c>
      <c r="H31" t="s">
        <v>188</v>
      </c>
      <c r="I31" t="s">
        <v>205</v>
      </c>
      <c r="J31" t="str">
        <f>VLOOKUP($C31,d1000m[],8,FALSE)</f>
        <v>III</v>
      </c>
      <c r="K31" t="str">
        <f>VLOOKUP($C31,d1000m[],9,FALSE)</f>
        <v>1:36.16</v>
      </c>
      <c r="L31" t="str">
        <f>VLOOKUP($C31,d1500m[],8,FALSE)</f>
        <v>III</v>
      </c>
      <c r="M31" t="str">
        <f>VLOOKUP($C31,d1500m[],9,FALSE)</f>
        <v>2:33.20</v>
      </c>
      <c r="N31" t="str">
        <f>VLOOKUP($C31,d3000m[],8,FALSE)</f>
        <v>MłB</v>
      </c>
      <c r="O31" t="str">
        <f>VLOOKUP($C31,d3000m[],9,FALSE)</f>
        <v>6:03.27</v>
      </c>
    </row>
    <row r="32" spans="1:15" x14ac:dyDescent="0.2">
      <c r="A32" t="s">
        <v>91</v>
      </c>
      <c r="C32" t="s">
        <v>85</v>
      </c>
      <c r="D32" t="s">
        <v>20</v>
      </c>
      <c r="E32" s="1">
        <v>37947</v>
      </c>
      <c r="F32" t="s">
        <v>86</v>
      </c>
      <c r="G32" t="s">
        <v>59</v>
      </c>
      <c r="H32" t="s">
        <v>188</v>
      </c>
      <c r="I32" t="s">
        <v>206</v>
      </c>
      <c r="J32" t="str">
        <f>VLOOKUP($C32,d1000m[],8,FALSE)</f>
        <v>III</v>
      </c>
      <c r="K32" t="str">
        <f>VLOOKUP($C32,d1000m[],9,FALSE)</f>
        <v>1:37.07</v>
      </c>
      <c r="L32" t="str">
        <f>VLOOKUP($C32,d1500m[],8,FALSE)</f>
        <v>II</v>
      </c>
      <c r="M32" t="str">
        <f>VLOOKUP($C32,d1500m[],9,FALSE)</f>
        <v>2:28.22</v>
      </c>
      <c r="N32" t="str">
        <f>VLOOKUP($C32,d3000m[],8,FALSE)</f>
        <v>III</v>
      </c>
      <c r="O32" t="str">
        <f>VLOOKUP($C32,d3000m[],9,FALSE)</f>
        <v>5:18.77</v>
      </c>
    </row>
    <row r="33" spans="1:24" x14ac:dyDescent="0.25">
      <c r="A33" t="s">
        <v>94</v>
      </c>
      <c r="C33" t="s">
        <v>98</v>
      </c>
      <c r="D33" t="s">
        <v>40</v>
      </c>
      <c r="E33" s="1">
        <v>37678</v>
      </c>
      <c r="F33" t="s">
        <v>99</v>
      </c>
      <c r="G33" t="s">
        <v>64</v>
      </c>
      <c r="H33" t="s">
        <v>54</v>
      </c>
      <c r="I33" t="s">
        <v>207</v>
      </c>
      <c r="J33" t="str">
        <f>VLOOKUP($C33,d1000m[],8,FALSE)</f>
        <v>MłZ</v>
      </c>
      <c r="K33" t="str">
        <f>VLOOKUP($C33,d1000m[],9,FALSE)</f>
        <v>1:41.56</v>
      </c>
      <c r="L33" t="str">
        <f>VLOOKUP($C33,d1500m[],8,FALSE)</f>
        <v>MłZ</v>
      </c>
      <c r="M33" t="str">
        <f>VLOOKUP($C33,d1500m[],9,FALSE)</f>
        <v>2:39.58</v>
      </c>
      <c r="N33" t="str">
        <f>VLOOKUP($C33,d3000m[],8,FALSE)</f>
        <v>MłB</v>
      </c>
      <c r="O33" t="str">
        <f>VLOOKUP($C33,d3000m[],9,FALSE)</f>
        <v>5:58.45</v>
      </c>
    </row>
    <row r="34" spans="1:24" x14ac:dyDescent="0.25">
      <c r="A34" t="s">
        <v>97</v>
      </c>
      <c r="C34" t="s">
        <v>89</v>
      </c>
      <c r="D34" t="s">
        <v>40</v>
      </c>
      <c r="E34" s="1">
        <v>37866</v>
      </c>
      <c r="F34" t="s">
        <v>90</v>
      </c>
      <c r="G34" t="s">
        <v>59</v>
      </c>
      <c r="H34" t="s">
        <v>54</v>
      </c>
      <c r="I34" t="s">
        <v>208</v>
      </c>
      <c r="J34" t="str">
        <f>VLOOKUP($C34,d1000m[],8,FALSE)</f>
        <v>MłZ</v>
      </c>
      <c r="K34" t="str">
        <f>VLOOKUP($C34,d1000m[],9,FALSE)</f>
        <v>1:41.07</v>
      </c>
      <c r="L34" t="str">
        <f>VLOOKUP($C34,d1500m[],8,FALSE)</f>
        <v>III</v>
      </c>
      <c r="M34" t="str">
        <f>VLOOKUP($C34,d1500m[],9,FALSE)</f>
        <v>2:34.67</v>
      </c>
      <c r="N34" t="str">
        <f>VLOOKUP($C34,d3000m[],8,FALSE)</f>
        <v>MłS</v>
      </c>
      <c r="O34" t="str">
        <f>VLOOKUP($C34,d3000m[],9,FALSE)</f>
        <v>5:49.12</v>
      </c>
    </row>
    <row r="35" spans="1:24" x14ac:dyDescent="0.25">
      <c r="A35" t="s">
        <v>100</v>
      </c>
      <c r="C35" t="s">
        <v>101</v>
      </c>
      <c r="D35" t="s">
        <v>29</v>
      </c>
      <c r="E35" s="1">
        <v>37638</v>
      </c>
      <c r="F35" t="s">
        <v>102</v>
      </c>
      <c r="G35" t="s">
        <v>64</v>
      </c>
      <c r="H35" t="s">
        <v>55</v>
      </c>
      <c r="I35" t="s">
        <v>209</v>
      </c>
      <c r="J35" t="str">
        <f>VLOOKUP($C35,d1000m[],8,FALSE)</f>
        <v>MłS</v>
      </c>
      <c r="K35" t="str">
        <f>VLOOKUP($C35,d1000m[],9,FALSE)</f>
        <v>1:45.17</v>
      </c>
      <c r="L35" t="str">
        <f>VLOOKUP($C35,d1500m[],8,FALSE)</f>
        <v>MłS</v>
      </c>
      <c r="M35" t="str">
        <f>VLOOKUP($C35,d1500m[],9,FALSE)</f>
        <v>2:48.79</v>
      </c>
      <c r="N35" t="e">
        <f>VLOOKUP($C35,d3000m[],8,FALSE)</f>
        <v>#N/A</v>
      </c>
      <c r="O35" t="e">
        <f>VLOOKUP($C35,d3000m[],9,FALSE)</f>
        <v>#N/A</v>
      </c>
      <c r="P35" t="s">
        <v>274</v>
      </c>
      <c r="Q35" t="s">
        <v>275</v>
      </c>
      <c r="R35" t="s">
        <v>276</v>
      </c>
      <c r="S35" t="s">
        <v>277</v>
      </c>
      <c r="T35" t="s">
        <v>278</v>
      </c>
      <c r="U35" t="s">
        <v>279</v>
      </c>
      <c r="V35" t="s">
        <v>280</v>
      </c>
      <c r="W35" t="s">
        <v>281</v>
      </c>
      <c r="X35" t="s">
        <v>282</v>
      </c>
    </row>
    <row r="36" spans="1:24" x14ac:dyDescent="0.25">
      <c r="L36" t="s">
        <v>0</v>
      </c>
      <c r="M36" t="s">
        <v>210</v>
      </c>
      <c r="N36" t="s">
        <v>211</v>
      </c>
      <c r="P36" t="s">
        <v>12</v>
      </c>
      <c r="Q36" t="s">
        <v>13</v>
      </c>
      <c r="R36" s="1">
        <v>36953</v>
      </c>
      <c r="S36" t="s">
        <v>14</v>
      </c>
      <c r="T36" t="s">
        <v>4</v>
      </c>
      <c r="U36" t="s">
        <v>169</v>
      </c>
      <c r="V36" s="1">
        <v>43849</v>
      </c>
      <c r="W36" t="s">
        <v>176</v>
      </c>
      <c r="X36" t="s">
        <v>210</v>
      </c>
    </row>
    <row r="37" spans="1:24" x14ac:dyDescent="0.25">
      <c r="L37" t="s">
        <v>6</v>
      </c>
      <c r="M37" t="s">
        <v>212</v>
      </c>
      <c r="N37" t="s">
        <v>213</v>
      </c>
      <c r="P37" t="s">
        <v>7</v>
      </c>
      <c r="Q37" t="s">
        <v>8</v>
      </c>
      <c r="R37" s="1">
        <v>37012</v>
      </c>
      <c r="S37" t="s">
        <v>9</v>
      </c>
      <c r="T37" t="s">
        <v>4</v>
      </c>
      <c r="U37" t="s">
        <v>169</v>
      </c>
      <c r="V37" s="1">
        <v>43849</v>
      </c>
      <c r="W37" t="s">
        <v>176</v>
      </c>
      <c r="X37" t="s">
        <v>212</v>
      </c>
    </row>
    <row r="38" spans="1:24" x14ac:dyDescent="0.25">
      <c r="L38" t="s">
        <v>11</v>
      </c>
      <c r="M38" t="s">
        <v>214</v>
      </c>
      <c r="N38" t="s">
        <v>215</v>
      </c>
      <c r="P38" t="s">
        <v>1</v>
      </c>
      <c r="Q38" t="s">
        <v>2</v>
      </c>
      <c r="R38" s="1">
        <v>36941</v>
      </c>
      <c r="S38" t="s">
        <v>3</v>
      </c>
      <c r="T38" t="s">
        <v>4</v>
      </c>
      <c r="U38" t="s">
        <v>5</v>
      </c>
      <c r="V38" s="1">
        <v>43764</v>
      </c>
      <c r="W38" t="s">
        <v>179</v>
      </c>
      <c r="X38" t="s">
        <v>214</v>
      </c>
    </row>
    <row r="39" spans="1:24" x14ac:dyDescent="0.25">
      <c r="L39" t="s">
        <v>15</v>
      </c>
      <c r="M39" t="s">
        <v>216</v>
      </c>
      <c r="N39" t="s">
        <v>217</v>
      </c>
      <c r="P39" t="s">
        <v>16</v>
      </c>
      <c r="Q39" t="s">
        <v>2</v>
      </c>
      <c r="R39" s="1">
        <v>37063</v>
      </c>
      <c r="S39" t="s">
        <v>17</v>
      </c>
      <c r="T39" t="s">
        <v>4</v>
      </c>
      <c r="U39" t="s">
        <v>5</v>
      </c>
      <c r="V39" s="1">
        <v>43764</v>
      </c>
      <c r="W39" t="s">
        <v>179</v>
      </c>
      <c r="X39" t="s">
        <v>216</v>
      </c>
    </row>
    <row r="40" spans="1:24" x14ac:dyDescent="0.25">
      <c r="L40" t="s">
        <v>18</v>
      </c>
      <c r="M40" t="s">
        <v>218</v>
      </c>
      <c r="N40" t="s">
        <v>219</v>
      </c>
      <c r="P40" t="s">
        <v>19</v>
      </c>
      <c r="Q40" t="s">
        <v>20</v>
      </c>
      <c r="R40" s="1">
        <v>37407</v>
      </c>
      <c r="S40" t="s">
        <v>21</v>
      </c>
      <c r="T40" t="s">
        <v>22</v>
      </c>
      <c r="U40" t="s">
        <v>5</v>
      </c>
      <c r="V40" s="1">
        <v>43757</v>
      </c>
      <c r="W40" t="s">
        <v>179</v>
      </c>
      <c r="X40" t="s">
        <v>218</v>
      </c>
    </row>
    <row r="41" spans="1:24" x14ac:dyDescent="0.25">
      <c r="L41" t="s">
        <v>23</v>
      </c>
      <c r="M41" t="s">
        <v>220</v>
      </c>
      <c r="N41" t="s">
        <v>221</v>
      </c>
      <c r="P41" t="s">
        <v>28</v>
      </c>
      <c r="Q41" t="s">
        <v>29</v>
      </c>
      <c r="R41" s="1">
        <v>37003</v>
      </c>
      <c r="S41" t="s">
        <v>30</v>
      </c>
      <c r="T41" t="s">
        <v>4</v>
      </c>
      <c r="U41" t="s">
        <v>5</v>
      </c>
      <c r="V41" s="1">
        <v>43764</v>
      </c>
      <c r="W41" t="s">
        <v>179</v>
      </c>
      <c r="X41" t="s">
        <v>220</v>
      </c>
    </row>
    <row r="42" spans="1:24" x14ac:dyDescent="0.25">
      <c r="L42" t="s">
        <v>27</v>
      </c>
      <c r="M42" t="s">
        <v>222</v>
      </c>
      <c r="N42" t="s">
        <v>223</v>
      </c>
      <c r="P42" t="s">
        <v>24</v>
      </c>
      <c r="Q42" t="s">
        <v>25</v>
      </c>
      <c r="R42" s="1">
        <v>37272</v>
      </c>
      <c r="S42" t="s">
        <v>26</v>
      </c>
      <c r="T42" t="s">
        <v>22</v>
      </c>
      <c r="U42" t="s">
        <v>169</v>
      </c>
      <c r="V42" s="1">
        <v>43849</v>
      </c>
      <c r="W42" t="s">
        <v>185</v>
      </c>
      <c r="X42" t="s">
        <v>222</v>
      </c>
    </row>
    <row r="43" spans="1:24" x14ac:dyDescent="0.25">
      <c r="L43" t="s">
        <v>31</v>
      </c>
      <c r="M43" t="s">
        <v>224</v>
      </c>
      <c r="N43" t="s">
        <v>225</v>
      </c>
      <c r="P43" t="s">
        <v>32</v>
      </c>
      <c r="Q43" t="s">
        <v>33</v>
      </c>
      <c r="R43" s="1">
        <v>37238</v>
      </c>
      <c r="S43" t="s">
        <v>34</v>
      </c>
      <c r="T43" t="s">
        <v>22</v>
      </c>
      <c r="U43" t="s">
        <v>169</v>
      </c>
      <c r="V43" s="1">
        <v>43849</v>
      </c>
      <c r="W43" t="s">
        <v>185</v>
      </c>
      <c r="X43" t="s">
        <v>224</v>
      </c>
    </row>
    <row r="44" spans="1:24" x14ac:dyDescent="0.25">
      <c r="L44" t="s">
        <v>35</v>
      </c>
      <c r="M44" t="s">
        <v>226</v>
      </c>
      <c r="N44" t="s">
        <v>227</v>
      </c>
      <c r="P44" t="s">
        <v>39</v>
      </c>
      <c r="Q44" t="s">
        <v>40</v>
      </c>
      <c r="R44" s="1">
        <v>36960</v>
      </c>
      <c r="S44" t="s">
        <v>41</v>
      </c>
      <c r="T44" t="s">
        <v>4</v>
      </c>
      <c r="U44" t="s">
        <v>5</v>
      </c>
      <c r="V44" s="1">
        <v>43757</v>
      </c>
      <c r="W44" t="s">
        <v>185</v>
      </c>
      <c r="X44" t="s">
        <v>226</v>
      </c>
    </row>
    <row r="45" spans="1:24" x14ac:dyDescent="0.25">
      <c r="L45" t="s">
        <v>38</v>
      </c>
      <c r="M45" t="s">
        <v>228</v>
      </c>
      <c r="N45" t="s">
        <v>229</v>
      </c>
      <c r="P45" t="s">
        <v>36</v>
      </c>
      <c r="Q45" t="s">
        <v>29</v>
      </c>
      <c r="R45" s="1">
        <v>36944</v>
      </c>
      <c r="S45" t="s">
        <v>37</v>
      </c>
      <c r="T45" t="s">
        <v>4</v>
      </c>
      <c r="U45" t="s">
        <v>169</v>
      </c>
      <c r="V45" s="1">
        <v>43816</v>
      </c>
      <c r="W45" t="s">
        <v>185</v>
      </c>
      <c r="X45" t="s">
        <v>228</v>
      </c>
    </row>
    <row r="46" spans="1:24" x14ac:dyDescent="0.25">
      <c r="L46" t="s">
        <v>42</v>
      </c>
      <c r="M46" t="s">
        <v>230</v>
      </c>
      <c r="N46" t="s">
        <v>231</v>
      </c>
      <c r="P46" t="s">
        <v>43</v>
      </c>
      <c r="Q46" t="s">
        <v>29</v>
      </c>
      <c r="R46" s="1">
        <v>37000</v>
      </c>
      <c r="S46" t="s">
        <v>44</v>
      </c>
      <c r="T46" t="s">
        <v>4</v>
      </c>
      <c r="U46" t="s">
        <v>5</v>
      </c>
      <c r="V46" s="1">
        <v>43814</v>
      </c>
      <c r="W46" t="s">
        <v>188</v>
      </c>
      <c r="X46" t="s">
        <v>230</v>
      </c>
    </row>
    <row r="47" spans="1:24" x14ac:dyDescent="0.25">
      <c r="L47" t="s">
        <v>45</v>
      </c>
      <c r="M47" t="s">
        <v>232</v>
      </c>
      <c r="N47" t="s">
        <v>233</v>
      </c>
      <c r="P47" t="s">
        <v>46</v>
      </c>
      <c r="Q47" t="s">
        <v>13</v>
      </c>
      <c r="R47" s="1">
        <v>37298</v>
      </c>
      <c r="S47" t="s">
        <v>47</v>
      </c>
      <c r="T47" t="s">
        <v>22</v>
      </c>
      <c r="U47" t="s">
        <v>5</v>
      </c>
      <c r="V47" s="1">
        <v>43814</v>
      </c>
      <c r="W47" t="s">
        <v>188</v>
      </c>
      <c r="X47" t="s">
        <v>232</v>
      </c>
    </row>
    <row r="48" spans="1:24" x14ac:dyDescent="0.25">
      <c r="L48" t="s">
        <v>48</v>
      </c>
      <c r="M48" t="s">
        <v>234</v>
      </c>
      <c r="N48" t="s">
        <v>235</v>
      </c>
      <c r="P48" t="s">
        <v>49</v>
      </c>
      <c r="Q48" t="s">
        <v>29</v>
      </c>
      <c r="R48" s="1">
        <v>37051</v>
      </c>
      <c r="S48" t="s">
        <v>50</v>
      </c>
      <c r="T48" t="s">
        <v>4</v>
      </c>
      <c r="U48" t="s">
        <v>5</v>
      </c>
      <c r="V48" s="1">
        <v>43814</v>
      </c>
      <c r="W48" t="s">
        <v>54</v>
      </c>
      <c r="X48" t="s">
        <v>234</v>
      </c>
    </row>
    <row r="49" spans="12:24" x14ac:dyDescent="0.25">
      <c r="L49" t="s">
        <v>51</v>
      </c>
      <c r="M49" t="s">
        <v>236</v>
      </c>
      <c r="N49" t="s">
        <v>237</v>
      </c>
      <c r="P49" t="s">
        <v>52</v>
      </c>
      <c r="Q49" t="s">
        <v>29</v>
      </c>
      <c r="R49" s="1">
        <v>36903</v>
      </c>
      <c r="S49" t="s">
        <v>53</v>
      </c>
      <c r="T49" t="s">
        <v>4</v>
      </c>
      <c r="U49" t="s">
        <v>5</v>
      </c>
      <c r="V49" s="1">
        <v>43814</v>
      </c>
      <c r="W49" t="s">
        <v>54</v>
      </c>
      <c r="X49" t="s">
        <v>236</v>
      </c>
    </row>
    <row r="50" spans="12:24" x14ac:dyDescent="0.25">
      <c r="L50" t="s">
        <v>0</v>
      </c>
      <c r="M50" t="s">
        <v>238</v>
      </c>
      <c r="N50" t="s">
        <v>239</v>
      </c>
      <c r="P50" t="s">
        <v>62</v>
      </c>
      <c r="Q50" t="s">
        <v>13</v>
      </c>
      <c r="R50" s="1">
        <v>37459</v>
      </c>
      <c r="S50" t="s">
        <v>63</v>
      </c>
      <c r="T50" t="s">
        <v>64</v>
      </c>
      <c r="U50" t="s">
        <v>5</v>
      </c>
      <c r="V50" s="1">
        <v>43828</v>
      </c>
      <c r="W50" t="s">
        <v>179</v>
      </c>
      <c r="X50" t="s">
        <v>238</v>
      </c>
    </row>
    <row r="51" spans="12:24" x14ac:dyDescent="0.25">
      <c r="L51" t="s">
        <v>6</v>
      </c>
      <c r="M51" t="s">
        <v>240</v>
      </c>
      <c r="N51" t="s">
        <v>241</v>
      </c>
      <c r="P51" t="s">
        <v>68</v>
      </c>
      <c r="Q51" t="s">
        <v>69</v>
      </c>
      <c r="R51" s="1">
        <v>37883</v>
      </c>
      <c r="S51" t="s">
        <v>70</v>
      </c>
      <c r="T51" t="s">
        <v>59</v>
      </c>
      <c r="U51" t="s">
        <v>5</v>
      </c>
      <c r="V51" s="1">
        <v>43814</v>
      </c>
      <c r="W51" t="s">
        <v>179</v>
      </c>
      <c r="X51" t="s">
        <v>240</v>
      </c>
    </row>
    <row r="52" spans="12:24" x14ac:dyDescent="0.25">
      <c r="L52" t="s">
        <v>11</v>
      </c>
      <c r="M52" t="s">
        <v>242</v>
      </c>
      <c r="N52" t="s">
        <v>243</v>
      </c>
      <c r="P52" t="s">
        <v>60</v>
      </c>
      <c r="Q52" t="s">
        <v>29</v>
      </c>
      <c r="R52" s="1">
        <v>37803</v>
      </c>
      <c r="S52" t="s">
        <v>61</v>
      </c>
      <c r="T52" t="s">
        <v>59</v>
      </c>
      <c r="U52" t="s">
        <v>244</v>
      </c>
      <c r="V52" s="1">
        <v>43814</v>
      </c>
      <c r="W52" t="s">
        <v>179</v>
      </c>
      <c r="X52" t="s">
        <v>242</v>
      </c>
    </row>
    <row r="53" spans="12:24" x14ac:dyDescent="0.25">
      <c r="L53" t="s">
        <v>15</v>
      </c>
      <c r="M53" t="s">
        <v>245</v>
      </c>
      <c r="N53" t="s">
        <v>246</v>
      </c>
      <c r="P53" t="s">
        <v>57</v>
      </c>
      <c r="Q53" t="s">
        <v>8</v>
      </c>
      <c r="R53" s="1">
        <v>38091</v>
      </c>
      <c r="S53" t="s">
        <v>58</v>
      </c>
      <c r="T53" t="s">
        <v>59</v>
      </c>
      <c r="U53" t="s">
        <v>5</v>
      </c>
      <c r="V53" s="1">
        <v>43764</v>
      </c>
      <c r="W53" t="s">
        <v>185</v>
      </c>
      <c r="X53" t="s">
        <v>245</v>
      </c>
    </row>
    <row r="54" spans="12:24" x14ac:dyDescent="0.25">
      <c r="L54" t="s">
        <v>18</v>
      </c>
      <c r="M54" t="s">
        <v>247</v>
      </c>
      <c r="N54" t="s">
        <v>248</v>
      </c>
      <c r="P54" t="s">
        <v>65</v>
      </c>
      <c r="Q54" t="s">
        <v>66</v>
      </c>
      <c r="R54" s="1">
        <v>37504</v>
      </c>
      <c r="S54" t="s">
        <v>67</v>
      </c>
      <c r="T54" t="s">
        <v>64</v>
      </c>
      <c r="U54" t="s">
        <v>169</v>
      </c>
      <c r="V54" s="1">
        <v>43816</v>
      </c>
      <c r="W54" t="s">
        <v>185</v>
      </c>
      <c r="X54" t="s">
        <v>247</v>
      </c>
    </row>
    <row r="55" spans="12:24" x14ac:dyDescent="0.25">
      <c r="L55" t="s">
        <v>23</v>
      </c>
      <c r="M55" t="s">
        <v>249</v>
      </c>
      <c r="N55" t="s">
        <v>250</v>
      </c>
      <c r="P55" t="s">
        <v>83</v>
      </c>
      <c r="Q55" t="s">
        <v>76</v>
      </c>
      <c r="R55" s="1">
        <v>38121</v>
      </c>
      <c r="S55" t="s">
        <v>84</v>
      </c>
      <c r="T55" t="s">
        <v>59</v>
      </c>
      <c r="U55" t="s">
        <v>5</v>
      </c>
      <c r="V55" s="1">
        <v>43829</v>
      </c>
      <c r="W55" t="s">
        <v>185</v>
      </c>
      <c r="X55" t="s">
        <v>249</v>
      </c>
    </row>
    <row r="56" spans="12:24" x14ac:dyDescent="0.25">
      <c r="L56" t="s">
        <v>27</v>
      </c>
      <c r="M56" t="s">
        <v>251</v>
      </c>
      <c r="N56" t="s">
        <v>252</v>
      </c>
      <c r="P56" t="s">
        <v>87</v>
      </c>
      <c r="Q56" t="s">
        <v>13</v>
      </c>
      <c r="R56" s="1">
        <v>37611</v>
      </c>
      <c r="S56" t="s">
        <v>88</v>
      </c>
      <c r="T56" t="s">
        <v>64</v>
      </c>
      <c r="U56" t="s">
        <v>5</v>
      </c>
      <c r="V56" s="1">
        <v>43828</v>
      </c>
      <c r="W56" t="s">
        <v>185</v>
      </c>
      <c r="X56" t="s">
        <v>251</v>
      </c>
    </row>
    <row r="57" spans="12:24" x14ac:dyDescent="0.25">
      <c r="L57" t="s">
        <v>31</v>
      </c>
      <c r="M57" t="s">
        <v>253</v>
      </c>
      <c r="N57" t="s">
        <v>254</v>
      </c>
      <c r="P57" t="s">
        <v>95</v>
      </c>
      <c r="Q57" t="s">
        <v>33</v>
      </c>
      <c r="R57" s="1">
        <v>37632</v>
      </c>
      <c r="S57" t="s">
        <v>96</v>
      </c>
      <c r="T57" t="s">
        <v>64</v>
      </c>
      <c r="U57" t="s">
        <v>169</v>
      </c>
      <c r="V57" s="1">
        <v>43849</v>
      </c>
      <c r="W57" t="s">
        <v>185</v>
      </c>
      <c r="X57" t="s">
        <v>253</v>
      </c>
    </row>
    <row r="58" spans="12:24" x14ac:dyDescent="0.25">
      <c r="L58" t="s">
        <v>35</v>
      </c>
      <c r="M58" t="s">
        <v>255</v>
      </c>
      <c r="N58" t="s">
        <v>256</v>
      </c>
      <c r="P58" t="s">
        <v>71</v>
      </c>
      <c r="Q58" t="s">
        <v>13</v>
      </c>
      <c r="R58" s="1">
        <v>37812</v>
      </c>
      <c r="S58" t="s">
        <v>72</v>
      </c>
      <c r="T58" t="s">
        <v>59</v>
      </c>
      <c r="U58" t="s">
        <v>5</v>
      </c>
      <c r="V58" s="1">
        <v>43814</v>
      </c>
      <c r="W58" t="s">
        <v>185</v>
      </c>
      <c r="X58" t="s">
        <v>255</v>
      </c>
    </row>
    <row r="59" spans="12:24" x14ac:dyDescent="0.25">
      <c r="L59" t="s">
        <v>38</v>
      </c>
      <c r="M59" t="s">
        <v>257</v>
      </c>
      <c r="P59" t="s">
        <v>75</v>
      </c>
      <c r="Q59" t="s">
        <v>76</v>
      </c>
      <c r="R59" s="1">
        <v>37513</v>
      </c>
      <c r="S59" t="s">
        <v>77</v>
      </c>
      <c r="T59" t="s">
        <v>64</v>
      </c>
      <c r="U59" t="s">
        <v>5</v>
      </c>
      <c r="V59" s="1">
        <v>43829</v>
      </c>
      <c r="W59" t="s">
        <v>185</v>
      </c>
      <c r="X59" t="s">
        <v>257</v>
      </c>
    </row>
    <row r="60" spans="12:24" x14ac:dyDescent="0.25">
      <c r="L60" t="s">
        <v>42</v>
      </c>
      <c r="M60" t="s">
        <v>258</v>
      </c>
      <c r="N60" t="s">
        <v>259</v>
      </c>
      <c r="P60" t="s">
        <v>81</v>
      </c>
      <c r="Q60" t="s">
        <v>66</v>
      </c>
      <c r="R60" s="1">
        <v>37931</v>
      </c>
      <c r="S60" t="s">
        <v>82</v>
      </c>
      <c r="T60" t="s">
        <v>59</v>
      </c>
      <c r="U60" t="s">
        <v>5</v>
      </c>
      <c r="V60" s="1">
        <v>43764</v>
      </c>
      <c r="W60" t="s">
        <v>185</v>
      </c>
      <c r="X60" t="s">
        <v>258</v>
      </c>
    </row>
    <row r="61" spans="12:24" x14ac:dyDescent="0.25">
      <c r="L61" t="s">
        <v>45</v>
      </c>
      <c r="M61" t="s">
        <v>260</v>
      </c>
      <c r="N61" t="s">
        <v>261</v>
      </c>
      <c r="P61" t="s">
        <v>78</v>
      </c>
      <c r="Q61" t="s">
        <v>79</v>
      </c>
      <c r="R61" s="1">
        <v>38139</v>
      </c>
      <c r="S61" t="s">
        <v>80</v>
      </c>
      <c r="T61" t="s">
        <v>59</v>
      </c>
      <c r="U61" t="s">
        <v>5</v>
      </c>
      <c r="V61" s="1">
        <v>43814</v>
      </c>
      <c r="W61" t="s">
        <v>188</v>
      </c>
      <c r="X61" t="s">
        <v>260</v>
      </c>
    </row>
    <row r="62" spans="12:24" x14ac:dyDescent="0.25">
      <c r="L62" t="s">
        <v>48</v>
      </c>
      <c r="M62" t="s">
        <v>262</v>
      </c>
      <c r="N62" t="s">
        <v>263</v>
      </c>
      <c r="P62" t="s">
        <v>73</v>
      </c>
      <c r="Q62" t="s">
        <v>66</v>
      </c>
      <c r="R62" s="1">
        <v>38157</v>
      </c>
      <c r="S62" t="s">
        <v>74</v>
      </c>
      <c r="T62" t="s">
        <v>59</v>
      </c>
      <c r="U62" t="s">
        <v>169</v>
      </c>
      <c r="V62" s="1">
        <v>43849</v>
      </c>
      <c r="W62" t="s">
        <v>188</v>
      </c>
      <c r="X62" t="s">
        <v>262</v>
      </c>
    </row>
    <row r="63" spans="12:24" x14ac:dyDescent="0.25">
      <c r="L63" t="s">
        <v>51</v>
      </c>
      <c r="M63" t="s">
        <v>264</v>
      </c>
      <c r="N63" t="s">
        <v>265</v>
      </c>
      <c r="P63" t="s">
        <v>92</v>
      </c>
      <c r="Q63" t="s">
        <v>66</v>
      </c>
      <c r="R63" s="1">
        <v>37685</v>
      </c>
      <c r="S63" t="s">
        <v>93</v>
      </c>
      <c r="T63" t="s">
        <v>64</v>
      </c>
      <c r="U63" t="s">
        <v>5</v>
      </c>
      <c r="V63" s="1">
        <v>43779</v>
      </c>
      <c r="W63" t="s">
        <v>188</v>
      </c>
      <c r="X63" t="s">
        <v>264</v>
      </c>
    </row>
    <row r="64" spans="12:24" x14ac:dyDescent="0.25">
      <c r="L64" t="s">
        <v>91</v>
      </c>
      <c r="M64" t="s">
        <v>266</v>
      </c>
      <c r="N64" t="s">
        <v>267</v>
      </c>
      <c r="P64" t="s">
        <v>85</v>
      </c>
      <c r="Q64" t="s">
        <v>20</v>
      </c>
      <c r="R64" s="1">
        <v>37947</v>
      </c>
      <c r="S64" t="s">
        <v>86</v>
      </c>
      <c r="T64" t="s">
        <v>59</v>
      </c>
      <c r="U64" t="s">
        <v>5</v>
      </c>
      <c r="V64" s="1">
        <v>43814</v>
      </c>
      <c r="W64" t="s">
        <v>188</v>
      </c>
      <c r="X64" t="s">
        <v>266</v>
      </c>
    </row>
    <row r="65" spans="12:24" x14ac:dyDescent="0.25">
      <c r="L65" t="s">
        <v>94</v>
      </c>
      <c r="M65" t="s">
        <v>268</v>
      </c>
      <c r="N65" t="s">
        <v>269</v>
      </c>
      <c r="P65" t="s">
        <v>89</v>
      </c>
      <c r="Q65" t="s">
        <v>40</v>
      </c>
      <c r="R65" s="1">
        <v>37866</v>
      </c>
      <c r="S65" t="s">
        <v>90</v>
      </c>
      <c r="T65" t="s">
        <v>59</v>
      </c>
      <c r="U65" t="s">
        <v>169</v>
      </c>
      <c r="V65" s="1">
        <v>43849</v>
      </c>
      <c r="W65" t="s">
        <v>54</v>
      </c>
      <c r="X65" t="s">
        <v>268</v>
      </c>
    </row>
    <row r="66" spans="12:24" x14ac:dyDescent="0.25">
      <c r="L66" t="s">
        <v>97</v>
      </c>
      <c r="M66" t="s">
        <v>270</v>
      </c>
      <c r="N66" t="s">
        <v>271</v>
      </c>
      <c r="P66" t="s">
        <v>98</v>
      </c>
      <c r="Q66" t="s">
        <v>40</v>
      </c>
      <c r="R66" s="1">
        <v>37678</v>
      </c>
      <c r="S66" t="s">
        <v>99</v>
      </c>
      <c r="T66" t="s">
        <v>64</v>
      </c>
      <c r="U66" t="s">
        <v>169</v>
      </c>
      <c r="V66" s="1">
        <v>43849</v>
      </c>
      <c r="W66" t="s">
        <v>54</v>
      </c>
      <c r="X66" t="s">
        <v>270</v>
      </c>
    </row>
    <row r="67" spans="12:24" x14ac:dyDescent="0.25">
      <c r="L67" t="s">
        <v>100</v>
      </c>
      <c r="M67" t="s">
        <v>272</v>
      </c>
      <c r="N67" t="s">
        <v>273</v>
      </c>
      <c r="P67" t="s">
        <v>101</v>
      </c>
      <c r="Q67" t="s">
        <v>29</v>
      </c>
      <c r="R67" s="1">
        <v>37638</v>
      </c>
      <c r="S67" t="s">
        <v>102</v>
      </c>
      <c r="T67" t="s">
        <v>64</v>
      </c>
      <c r="U67" t="s">
        <v>5</v>
      </c>
      <c r="V67" s="1">
        <v>43737</v>
      </c>
      <c r="W67" t="s">
        <v>55</v>
      </c>
      <c r="X67" t="s">
        <v>272</v>
      </c>
    </row>
    <row r="70" spans="12:24" x14ac:dyDescent="0.25">
      <c r="P70" t="s">
        <v>274</v>
      </c>
      <c r="Q70" t="s">
        <v>275</v>
      </c>
      <c r="R70" t="s">
        <v>276</v>
      </c>
      <c r="S70" t="s">
        <v>277</v>
      </c>
      <c r="T70" t="s">
        <v>278</v>
      </c>
      <c r="U70" t="s">
        <v>279</v>
      </c>
      <c r="V70" t="s">
        <v>280</v>
      </c>
      <c r="W70" t="s">
        <v>281</v>
      </c>
      <c r="X70" t="s">
        <v>282</v>
      </c>
    </row>
    <row r="71" spans="12:24" x14ac:dyDescent="0.25">
      <c r="L71" t="s">
        <v>0</v>
      </c>
      <c r="M71" t="s">
        <v>283</v>
      </c>
      <c r="N71" t="s">
        <v>284</v>
      </c>
      <c r="P71" t="s">
        <v>12</v>
      </c>
      <c r="Q71" t="s">
        <v>13</v>
      </c>
      <c r="R71" s="1">
        <v>36953</v>
      </c>
      <c r="S71" t="s">
        <v>14</v>
      </c>
      <c r="T71" t="s">
        <v>4</v>
      </c>
      <c r="U71" t="s">
        <v>10</v>
      </c>
      <c r="V71" s="1">
        <v>43793</v>
      </c>
      <c r="W71" t="s">
        <v>176</v>
      </c>
      <c r="X71" t="s">
        <v>283</v>
      </c>
    </row>
    <row r="72" spans="12:24" x14ac:dyDescent="0.25">
      <c r="L72" t="s">
        <v>6</v>
      </c>
      <c r="M72" t="s">
        <v>285</v>
      </c>
      <c r="N72" t="s">
        <v>286</v>
      </c>
      <c r="P72" t="s">
        <v>7</v>
      </c>
      <c r="Q72" t="s">
        <v>8</v>
      </c>
      <c r="R72" s="1">
        <v>37012</v>
      </c>
      <c r="S72" t="s">
        <v>9</v>
      </c>
      <c r="T72" t="s">
        <v>4</v>
      </c>
      <c r="U72" t="s">
        <v>10</v>
      </c>
      <c r="V72" s="1">
        <v>43793</v>
      </c>
      <c r="W72" t="s">
        <v>176</v>
      </c>
      <c r="X72" t="s">
        <v>285</v>
      </c>
    </row>
    <row r="73" spans="12:24" x14ac:dyDescent="0.25">
      <c r="L73" t="s">
        <v>11</v>
      </c>
      <c r="M73" t="s">
        <v>287</v>
      </c>
      <c r="N73" t="s">
        <v>288</v>
      </c>
      <c r="P73" t="s">
        <v>16</v>
      </c>
      <c r="Q73" t="s">
        <v>2</v>
      </c>
      <c r="R73" s="1">
        <v>37063</v>
      </c>
      <c r="S73" t="s">
        <v>17</v>
      </c>
      <c r="T73" t="s">
        <v>4</v>
      </c>
      <c r="U73" t="s">
        <v>5</v>
      </c>
      <c r="V73" s="1">
        <v>43765</v>
      </c>
      <c r="W73" t="s">
        <v>176</v>
      </c>
      <c r="X73" t="s">
        <v>287</v>
      </c>
    </row>
    <row r="74" spans="12:24" x14ac:dyDescent="0.25">
      <c r="L74" t="s">
        <v>15</v>
      </c>
      <c r="M74" t="s">
        <v>289</v>
      </c>
      <c r="N74" t="s">
        <v>290</v>
      </c>
      <c r="P74" t="s">
        <v>19</v>
      </c>
      <c r="Q74" t="s">
        <v>20</v>
      </c>
      <c r="R74" s="1">
        <v>37407</v>
      </c>
      <c r="S74" t="s">
        <v>21</v>
      </c>
      <c r="T74" t="s">
        <v>22</v>
      </c>
      <c r="U74" t="s">
        <v>5</v>
      </c>
      <c r="V74" s="1">
        <v>43813</v>
      </c>
      <c r="W74" t="s">
        <v>179</v>
      </c>
      <c r="X74" t="s">
        <v>289</v>
      </c>
    </row>
    <row r="75" spans="12:24" x14ac:dyDescent="0.25">
      <c r="L75" t="s">
        <v>18</v>
      </c>
      <c r="M75" t="s">
        <v>291</v>
      </c>
      <c r="N75" t="s">
        <v>292</v>
      </c>
      <c r="P75" t="s">
        <v>1</v>
      </c>
      <c r="Q75" t="s">
        <v>2</v>
      </c>
      <c r="R75" s="1">
        <v>36941</v>
      </c>
      <c r="S75" t="s">
        <v>3</v>
      </c>
      <c r="T75" t="s">
        <v>4</v>
      </c>
      <c r="U75" t="s">
        <v>10</v>
      </c>
      <c r="V75" s="1">
        <v>43793</v>
      </c>
      <c r="W75" t="s">
        <v>179</v>
      </c>
      <c r="X75" t="s">
        <v>291</v>
      </c>
    </row>
    <row r="76" spans="12:24" x14ac:dyDescent="0.25">
      <c r="L76" t="s">
        <v>23</v>
      </c>
      <c r="M76" t="s">
        <v>293</v>
      </c>
      <c r="N76" t="s">
        <v>294</v>
      </c>
      <c r="P76" t="s">
        <v>24</v>
      </c>
      <c r="Q76" t="s">
        <v>25</v>
      </c>
      <c r="R76" s="1">
        <v>37272</v>
      </c>
      <c r="S76" t="s">
        <v>26</v>
      </c>
      <c r="T76" t="s">
        <v>22</v>
      </c>
      <c r="U76" t="s">
        <v>169</v>
      </c>
      <c r="V76" s="1">
        <v>43848</v>
      </c>
      <c r="W76" t="s">
        <v>179</v>
      </c>
      <c r="X76" t="s">
        <v>293</v>
      </c>
    </row>
    <row r="77" spans="12:24" x14ac:dyDescent="0.25">
      <c r="L77" t="s">
        <v>27</v>
      </c>
      <c r="M77" t="s">
        <v>295</v>
      </c>
      <c r="N77" t="s">
        <v>296</v>
      </c>
      <c r="P77" t="s">
        <v>32</v>
      </c>
      <c r="Q77" t="s">
        <v>33</v>
      </c>
      <c r="R77" s="1">
        <v>37238</v>
      </c>
      <c r="S77" t="s">
        <v>34</v>
      </c>
      <c r="T77" t="s">
        <v>22</v>
      </c>
      <c r="U77" t="s">
        <v>5</v>
      </c>
      <c r="V77" s="1">
        <v>43765</v>
      </c>
      <c r="W77" t="s">
        <v>179</v>
      </c>
      <c r="X77" t="s">
        <v>295</v>
      </c>
    </row>
    <row r="78" spans="12:24" x14ac:dyDescent="0.25">
      <c r="L78" t="s">
        <v>31</v>
      </c>
      <c r="M78" t="s">
        <v>297</v>
      </c>
      <c r="N78" t="s">
        <v>298</v>
      </c>
      <c r="P78" t="s">
        <v>28</v>
      </c>
      <c r="Q78" t="s">
        <v>29</v>
      </c>
      <c r="R78" s="1">
        <v>37003</v>
      </c>
      <c r="S78" t="s">
        <v>30</v>
      </c>
      <c r="T78" t="s">
        <v>4</v>
      </c>
      <c r="U78" t="s">
        <v>5</v>
      </c>
      <c r="V78" s="1">
        <v>43813</v>
      </c>
      <c r="W78" t="s">
        <v>185</v>
      </c>
      <c r="X78" t="s">
        <v>297</v>
      </c>
    </row>
    <row r="79" spans="12:24" x14ac:dyDescent="0.25">
      <c r="L79" t="s">
        <v>35</v>
      </c>
      <c r="M79" t="s">
        <v>299</v>
      </c>
      <c r="N79" t="s">
        <v>300</v>
      </c>
      <c r="P79" t="s">
        <v>39</v>
      </c>
      <c r="Q79" t="s">
        <v>40</v>
      </c>
      <c r="R79" s="1">
        <v>36960</v>
      </c>
      <c r="S79" t="s">
        <v>41</v>
      </c>
      <c r="T79" t="s">
        <v>4</v>
      </c>
      <c r="U79" t="s">
        <v>169</v>
      </c>
      <c r="V79" s="1">
        <v>43848</v>
      </c>
      <c r="W79" t="s">
        <v>185</v>
      </c>
      <c r="X79" t="s">
        <v>299</v>
      </c>
    </row>
    <row r="80" spans="12:24" x14ac:dyDescent="0.25">
      <c r="L80" t="s">
        <v>38</v>
      </c>
      <c r="M80" t="s">
        <v>301</v>
      </c>
      <c r="N80" t="s">
        <v>302</v>
      </c>
      <c r="P80" t="s">
        <v>36</v>
      </c>
      <c r="Q80" t="s">
        <v>29</v>
      </c>
      <c r="R80" s="1">
        <v>36944</v>
      </c>
      <c r="S80" t="s">
        <v>37</v>
      </c>
      <c r="T80" t="s">
        <v>4</v>
      </c>
      <c r="U80" t="s">
        <v>5</v>
      </c>
      <c r="V80" s="1">
        <v>43765</v>
      </c>
      <c r="W80" t="s">
        <v>185</v>
      </c>
      <c r="X80" t="s">
        <v>301</v>
      </c>
    </row>
    <row r="81" spans="12:24" x14ac:dyDescent="0.25">
      <c r="L81" t="s">
        <v>42</v>
      </c>
      <c r="M81" t="s">
        <v>303</v>
      </c>
      <c r="N81" t="s">
        <v>304</v>
      </c>
      <c r="P81" t="s">
        <v>43</v>
      </c>
      <c r="Q81" t="s">
        <v>29</v>
      </c>
      <c r="R81" s="1">
        <v>37000</v>
      </c>
      <c r="S81" t="s">
        <v>44</v>
      </c>
      <c r="T81" t="s">
        <v>4</v>
      </c>
      <c r="U81" t="s">
        <v>5</v>
      </c>
      <c r="V81" s="1">
        <v>43813</v>
      </c>
      <c r="W81" t="s">
        <v>188</v>
      </c>
      <c r="X81" t="s">
        <v>303</v>
      </c>
    </row>
    <row r="82" spans="12:24" x14ac:dyDescent="0.25">
      <c r="L82" t="s">
        <v>45</v>
      </c>
      <c r="M82" t="s">
        <v>305</v>
      </c>
      <c r="N82" t="s">
        <v>306</v>
      </c>
      <c r="P82" t="s">
        <v>46</v>
      </c>
      <c r="Q82" t="s">
        <v>13</v>
      </c>
      <c r="R82" s="1">
        <v>37298</v>
      </c>
      <c r="S82" t="s">
        <v>47</v>
      </c>
      <c r="T82" t="s">
        <v>22</v>
      </c>
      <c r="U82" t="s">
        <v>169</v>
      </c>
      <c r="V82" s="1">
        <v>43848</v>
      </c>
      <c r="W82" t="s">
        <v>188</v>
      </c>
      <c r="X82" t="s">
        <v>305</v>
      </c>
    </row>
    <row r="83" spans="12:24" x14ac:dyDescent="0.25">
      <c r="L83" t="s">
        <v>48</v>
      </c>
      <c r="M83" t="s">
        <v>307</v>
      </c>
      <c r="N83" t="s">
        <v>308</v>
      </c>
      <c r="P83" t="s">
        <v>49</v>
      </c>
      <c r="Q83" t="s">
        <v>29</v>
      </c>
      <c r="R83" s="1">
        <v>37051</v>
      </c>
      <c r="S83" t="s">
        <v>50</v>
      </c>
      <c r="T83" t="s">
        <v>4</v>
      </c>
      <c r="U83" t="s">
        <v>5</v>
      </c>
      <c r="V83" s="1">
        <v>43813</v>
      </c>
      <c r="W83" t="s">
        <v>188</v>
      </c>
      <c r="X83" t="s">
        <v>307</v>
      </c>
    </row>
    <row r="84" spans="12:24" x14ac:dyDescent="0.25">
      <c r="L84" t="s">
        <v>51</v>
      </c>
      <c r="M84" t="s">
        <v>309</v>
      </c>
      <c r="N84" t="s">
        <v>310</v>
      </c>
      <c r="P84" t="s">
        <v>52</v>
      </c>
      <c r="Q84" t="s">
        <v>29</v>
      </c>
      <c r="R84" s="1">
        <v>36903</v>
      </c>
      <c r="S84" t="s">
        <v>53</v>
      </c>
      <c r="T84" t="s">
        <v>4</v>
      </c>
      <c r="U84" t="s">
        <v>5</v>
      </c>
      <c r="V84" s="1">
        <v>43813</v>
      </c>
      <c r="W84" t="s">
        <v>55</v>
      </c>
      <c r="X84" t="s">
        <v>309</v>
      </c>
    </row>
    <row r="85" spans="12:24" x14ac:dyDescent="0.25">
      <c r="L85" t="s">
        <v>0</v>
      </c>
      <c r="M85" t="s">
        <v>311</v>
      </c>
      <c r="N85" t="s">
        <v>312</v>
      </c>
      <c r="P85" t="s">
        <v>62</v>
      </c>
      <c r="Q85" t="s">
        <v>13</v>
      </c>
      <c r="R85" s="1">
        <v>37459</v>
      </c>
      <c r="S85" t="s">
        <v>63</v>
      </c>
      <c r="T85" t="s">
        <v>64</v>
      </c>
      <c r="U85" t="s">
        <v>5</v>
      </c>
      <c r="V85" s="1">
        <v>43813</v>
      </c>
      <c r="W85" t="s">
        <v>179</v>
      </c>
      <c r="X85" t="s">
        <v>311</v>
      </c>
    </row>
    <row r="86" spans="12:24" x14ac:dyDescent="0.25">
      <c r="L86" t="s">
        <v>6</v>
      </c>
      <c r="M86" t="s">
        <v>313</v>
      </c>
      <c r="N86" t="s">
        <v>314</v>
      </c>
      <c r="P86" t="s">
        <v>68</v>
      </c>
      <c r="Q86" t="s">
        <v>69</v>
      </c>
      <c r="R86" s="1">
        <v>37883</v>
      </c>
      <c r="S86" t="s">
        <v>70</v>
      </c>
      <c r="T86" t="s">
        <v>59</v>
      </c>
      <c r="U86" t="s">
        <v>5</v>
      </c>
      <c r="V86" s="1">
        <v>43813</v>
      </c>
      <c r="W86" t="s">
        <v>179</v>
      </c>
      <c r="X86" t="s">
        <v>313</v>
      </c>
    </row>
    <row r="87" spans="12:24" x14ac:dyDescent="0.25">
      <c r="L87" t="s">
        <v>11</v>
      </c>
      <c r="M87" t="s">
        <v>315</v>
      </c>
      <c r="N87" t="s">
        <v>316</v>
      </c>
      <c r="P87" t="s">
        <v>57</v>
      </c>
      <c r="Q87" t="s">
        <v>8</v>
      </c>
      <c r="R87" s="1">
        <v>38091</v>
      </c>
      <c r="S87" t="s">
        <v>58</v>
      </c>
      <c r="T87" t="s">
        <v>59</v>
      </c>
      <c r="U87" t="s">
        <v>5</v>
      </c>
      <c r="V87" s="1">
        <v>43778</v>
      </c>
      <c r="W87" t="s">
        <v>179</v>
      </c>
      <c r="X87" t="s">
        <v>315</v>
      </c>
    </row>
    <row r="88" spans="12:24" x14ac:dyDescent="0.25">
      <c r="L88" t="s">
        <v>15</v>
      </c>
      <c r="M88" t="s">
        <v>317</v>
      </c>
      <c r="N88" t="s">
        <v>318</v>
      </c>
      <c r="P88" t="s">
        <v>65</v>
      </c>
      <c r="Q88" t="s">
        <v>66</v>
      </c>
      <c r="R88" s="1">
        <v>37504</v>
      </c>
      <c r="S88" t="s">
        <v>67</v>
      </c>
      <c r="T88" t="s">
        <v>64</v>
      </c>
      <c r="U88" t="s">
        <v>5</v>
      </c>
      <c r="V88" s="1">
        <v>43813</v>
      </c>
      <c r="W88" t="s">
        <v>185</v>
      </c>
      <c r="X88" t="s">
        <v>317</v>
      </c>
    </row>
    <row r="89" spans="12:24" x14ac:dyDescent="0.25">
      <c r="L89" t="s">
        <v>18</v>
      </c>
      <c r="M89" t="s">
        <v>319</v>
      </c>
      <c r="N89" t="s">
        <v>320</v>
      </c>
      <c r="P89" t="s">
        <v>60</v>
      </c>
      <c r="Q89" t="s">
        <v>29</v>
      </c>
      <c r="R89" s="1">
        <v>37803</v>
      </c>
      <c r="S89" t="s">
        <v>61</v>
      </c>
      <c r="T89" t="s">
        <v>59</v>
      </c>
      <c r="U89" t="s">
        <v>169</v>
      </c>
      <c r="V89" s="1">
        <v>43848</v>
      </c>
      <c r="W89" t="s">
        <v>185</v>
      </c>
      <c r="X89" t="s">
        <v>319</v>
      </c>
    </row>
    <row r="90" spans="12:24" x14ac:dyDescent="0.25">
      <c r="L90" t="s">
        <v>23</v>
      </c>
      <c r="M90" t="s">
        <v>321</v>
      </c>
      <c r="N90" t="s">
        <v>322</v>
      </c>
      <c r="P90" t="s">
        <v>83</v>
      </c>
      <c r="Q90" t="s">
        <v>76</v>
      </c>
      <c r="R90" s="1">
        <v>38121</v>
      </c>
      <c r="S90" t="s">
        <v>84</v>
      </c>
      <c r="T90" t="s">
        <v>59</v>
      </c>
      <c r="U90" t="s">
        <v>5</v>
      </c>
      <c r="V90" s="1">
        <v>43813</v>
      </c>
      <c r="W90" t="s">
        <v>185</v>
      </c>
      <c r="X90" t="s">
        <v>321</v>
      </c>
    </row>
    <row r="91" spans="12:24" x14ac:dyDescent="0.25">
      <c r="L91" t="s">
        <v>27</v>
      </c>
      <c r="M91" t="s">
        <v>323</v>
      </c>
      <c r="N91" t="s">
        <v>324</v>
      </c>
      <c r="P91" t="s">
        <v>87</v>
      </c>
      <c r="Q91" t="s">
        <v>13</v>
      </c>
      <c r="R91" s="1">
        <v>37611</v>
      </c>
      <c r="S91" t="s">
        <v>88</v>
      </c>
      <c r="T91" t="s">
        <v>64</v>
      </c>
      <c r="U91" t="s">
        <v>5</v>
      </c>
      <c r="V91" s="1">
        <v>43813</v>
      </c>
      <c r="W91" t="s">
        <v>185</v>
      </c>
      <c r="X91" t="s">
        <v>323</v>
      </c>
    </row>
    <row r="92" spans="12:24" x14ac:dyDescent="0.25">
      <c r="L92" t="s">
        <v>31</v>
      </c>
      <c r="M92" t="s">
        <v>325</v>
      </c>
      <c r="N92" t="s">
        <v>326</v>
      </c>
      <c r="P92" t="s">
        <v>95</v>
      </c>
      <c r="Q92" t="s">
        <v>33</v>
      </c>
      <c r="R92" s="1">
        <v>37632</v>
      </c>
      <c r="S92" t="s">
        <v>96</v>
      </c>
      <c r="T92" t="s">
        <v>64</v>
      </c>
      <c r="U92" t="s">
        <v>169</v>
      </c>
      <c r="V92" s="1">
        <v>43848</v>
      </c>
      <c r="W92" t="s">
        <v>185</v>
      </c>
      <c r="X92" t="s">
        <v>325</v>
      </c>
    </row>
    <row r="93" spans="12:24" x14ac:dyDescent="0.25">
      <c r="L93" t="s">
        <v>35</v>
      </c>
      <c r="M93" t="s">
        <v>327</v>
      </c>
      <c r="N93" t="s">
        <v>328</v>
      </c>
      <c r="P93" t="s">
        <v>71</v>
      </c>
      <c r="Q93" t="s">
        <v>13</v>
      </c>
      <c r="R93" s="1">
        <v>37812</v>
      </c>
      <c r="S93" t="s">
        <v>72</v>
      </c>
      <c r="T93" t="s">
        <v>59</v>
      </c>
      <c r="U93" t="s">
        <v>5</v>
      </c>
      <c r="V93" s="1">
        <v>43813</v>
      </c>
      <c r="W93" t="s">
        <v>185</v>
      </c>
      <c r="X93" t="s">
        <v>327</v>
      </c>
    </row>
    <row r="94" spans="12:24" x14ac:dyDescent="0.25">
      <c r="L94" t="s">
        <v>38</v>
      </c>
      <c r="M94" t="s">
        <v>329</v>
      </c>
      <c r="N94" t="s">
        <v>330</v>
      </c>
      <c r="P94" t="s">
        <v>85</v>
      </c>
      <c r="Q94" t="s">
        <v>20</v>
      </c>
      <c r="R94" s="1">
        <v>37947</v>
      </c>
      <c r="S94" t="s">
        <v>86</v>
      </c>
      <c r="T94" t="s">
        <v>59</v>
      </c>
      <c r="U94" t="s">
        <v>5</v>
      </c>
      <c r="V94" s="1">
        <v>43813</v>
      </c>
      <c r="W94" t="s">
        <v>185</v>
      </c>
      <c r="X94" t="s">
        <v>329</v>
      </c>
    </row>
    <row r="95" spans="12:24" x14ac:dyDescent="0.25">
      <c r="L95" t="s">
        <v>42</v>
      </c>
      <c r="M95" t="s">
        <v>331</v>
      </c>
      <c r="N95" t="s">
        <v>332</v>
      </c>
      <c r="P95" t="s">
        <v>78</v>
      </c>
      <c r="Q95" t="s">
        <v>79</v>
      </c>
      <c r="R95" s="1">
        <v>38139</v>
      </c>
      <c r="S95" t="s">
        <v>80</v>
      </c>
      <c r="T95" t="s">
        <v>59</v>
      </c>
      <c r="U95" t="s">
        <v>5</v>
      </c>
      <c r="V95" s="1">
        <v>43813</v>
      </c>
      <c r="W95" t="s">
        <v>185</v>
      </c>
      <c r="X95" t="s">
        <v>331</v>
      </c>
    </row>
    <row r="96" spans="12:24" x14ac:dyDescent="0.25">
      <c r="L96" t="s">
        <v>45</v>
      </c>
      <c r="M96" t="s">
        <v>333</v>
      </c>
      <c r="N96" t="s">
        <v>334</v>
      </c>
      <c r="P96" t="s">
        <v>81</v>
      </c>
      <c r="Q96" t="s">
        <v>66</v>
      </c>
      <c r="R96" s="1">
        <v>37931</v>
      </c>
      <c r="S96" t="s">
        <v>82</v>
      </c>
      <c r="T96" t="s">
        <v>59</v>
      </c>
      <c r="U96" t="s">
        <v>5</v>
      </c>
      <c r="V96" s="1">
        <v>43765</v>
      </c>
      <c r="W96" t="s">
        <v>185</v>
      </c>
      <c r="X96" t="s">
        <v>333</v>
      </c>
    </row>
    <row r="97" spans="12:24" x14ac:dyDescent="0.25">
      <c r="L97" t="s">
        <v>48</v>
      </c>
      <c r="M97" t="s">
        <v>335</v>
      </c>
      <c r="N97" t="s">
        <v>336</v>
      </c>
      <c r="P97" t="s">
        <v>73</v>
      </c>
      <c r="Q97" t="s">
        <v>66</v>
      </c>
      <c r="R97" s="1">
        <v>38157</v>
      </c>
      <c r="S97" t="s">
        <v>74</v>
      </c>
      <c r="T97" t="s">
        <v>59</v>
      </c>
      <c r="U97" t="s">
        <v>169</v>
      </c>
      <c r="V97" s="1">
        <v>43819</v>
      </c>
      <c r="W97" t="s">
        <v>188</v>
      </c>
      <c r="X97" t="s">
        <v>335</v>
      </c>
    </row>
    <row r="98" spans="12:24" x14ac:dyDescent="0.25">
      <c r="L98" t="s">
        <v>51</v>
      </c>
      <c r="M98" t="s">
        <v>337</v>
      </c>
      <c r="N98" t="s">
        <v>338</v>
      </c>
      <c r="P98" t="s">
        <v>92</v>
      </c>
      <c r="Q98" t="s">
        <v>66</v>
      </c>
      <c r="R98" s="1">
        <v>37685</v>
      </c>
      <c r="S98" t="s">
        <v>93</v>
      </c>
      <c r="T98" t="s">
        <v>64</v>
      </c>
      <c r="U98" t="s">
        <v>5</v>
      </c>
      <c r="V98" s="1">
        <v>43765</v>
      </c>
      <c r="W98" t="s">
        <v>188</v>
      </c>
      <c r="X98" t="s">
        <v>337</v>
      </c>
    </row>
    <row r="99" spans="12:24" x14ac:dyDescent="0.25">
      <c r="L99" t="s">
        <v>91</v>
      </c>
      <c r="M99" t="s">
        <v>339</v>
      </c>
      <c r="N99" t="s">
        <v>340</v>
      </c>
      <c r="P99" t="s">
        <v>89</v>
      </c>
      <c r="Q99" t="s">
        <v>40</v>
      </c>
      <c r="R99" s="1">
        <v>37866</v>
      </c>
      <c r="S99" t="s">
        <v>90</v>
      </c>
      <c r="T99" t="s">
        <v>59</v>
      </c>
      <c r="U99" t="s">
        <v>5</v>
      </c>
      <c r="V99" s="1">
        <v>43813</v>
      </c>
      <c r="W99" t="s">
        <v>188</v>
      </c>
      <c r="X99" t="s">
        <v>339</v>
      </c>
    </row>
    <row r="100" spans="12:24" x14ac:dyDescent="0.25">
      <c r="L100" t="s">
        <v>94</v>
      </c>
      <c r="M100" t="s">
        <v>341</v>
      </c>
      <c r="N100" t="s">
        <v>342</v>
      </c>
      <c r="P100" t="s">
        <v>98</v>
      </c>
      <c r="Q100" t="s">
        <v>40</v>
      </c>
      <c r="R100" s="1">
        <v>37678</v>
      </c>
      <c r="S100" t="s">
        <v>99</v>
      </c>
      <c r="T100" t="s">
        <v>64</v>
      </c>
      <c r="U100" t="s">
        <v>5</v>
      </c>
      <c r="V100" s="1">
        <v>43813</v>
      </c>
      <c r="W100" t="s">
        <v>54</v>
      </c>
      <c r="X100" t="s">
        <v>341</v>
      </c>
    </row>
    <row r="101" spans="12:24" x14ac:dyDescent="0.25">
      <c r="L101" t="s">
        <v>97</v>
      </c>
      <c r="M101" t="s">
        <v>343</v>
      </c>
      <c r="N101" t="s">
        <v>344</v>
      </c>
      <c r="P101" t="s">
        <v>101</v>
      </c>
      <c r="Q101" t="s">
        <v>29</v>
      </c>
      <c r="R101" s="1">
        <v>37638</v>
      </c>
      <c r="S101" t="s">
        <v>102</v>
      </c>
      <c r="T101" t="s">
        <v>64</v>
      </c>
      <c r="U101" t="s">
        <v>169</v>
      </c>
      <c r="V101" s="1">
        <v>43848</v>
      </c>
      <c r="W101" t="s">
        <v>55</v>
      </c>
      <c r="X101" t="s">
        <v>343</v>
      </c>
    </row>
    <row r="104" spans="12:24" x14ac:dyDescent="0.25">
      <c r="P104" t="s">
        <v>274</v>
      </c>
      <c r="Q104" t="s">
        <v>275</v>
      </c>
      <c r="R104" t="s">
        <v>276</v>
      </c>
      <c r="S104" t="s">
        <v>277</v>
      </c>
      <c r="T104" t="s">
        <v>278</v>
      </c>
      <c r="U104" t="s">
        <v>279</v>
      </c>
      <c r="V104" t="s">
        <v>280</v>
      </c>
      <c r="W104" t="s">
        <v>281</v>
      </c>
      <c r="X104" t="s">
        <v>282</v>
      </c>
    </row>
    <row r="105" spans="12:24" x14ac:dyDescent="0.25">
      <c r="L105" t="s">
        <v>0</v>
      </c>
      <c r="M105" t="s">
        <v>345</v>
      </c>
      <c r="N105" t="s">
        <v>346</v>
      </c>
      <c r="P105" t="s">
        <v>12</v>
      </c>
      <c r="Q105" t="s">
        <v>13</v>
      </c>
      <c r="R105" s="1">
        <v>36953</v>
      </c>
      <c r="S105" t="s">
        <v>14</v>
      </c>
      <c r="T105" t="s">
        <v>4</v>
      </c>
      <c r="U105" t="s">
        <v>10</v>
      </c>
      <c r="V105" s="1">
        <v>43792</v>
      </c>
      <c r="W105" t="s">
        <v>176</v>
      </c>
      <c r="X105" t="s">
        <v>345</v>
      </c>
    </row>
    <row r="106" spans="12:24" x14ac:dyDescent="0.25">
      <c r="L106" t="s">
        <v>6</v>
      </c>
      <c r="M106" t="s">
        <v>347</v>
      </c>
      <c r="N106" t="s">
        <v>348</v>
      </c>
      <c r="P106" t="s">
        <v>7</v>
      </c>
      <c r="Q106" t="s">
        <v>8</v>
      </c>
      <c r="R106" s="1">
        <v>37012</v>
      </c>
      <c r="S106" t="s">
        <v>9</v>
      </c>
      <c r="T106" t="s">
        <v>4</v>
      </c>
      <c r="U106" t="s">
        <v>10</v>
      </c>
      <c r="V106" s="1">
        <v>43792</v>
      </c>
      <c r="W106" t="s">
        <v>179</v>
      </c>
      <c r="X106" t="s">
        <v>347</v>
      </c>
    </row>
    <row r="107" spans="12:24" x14ac:dyDescent="0.25">
      <c r="L107" t="s">
        <v>11</v>
      </c>
      <c r="M107" t="s">
        <v>349</v>
      </c>
      <c r="N107" t="s">
        <v>350</v>
      </c>
      <c r="P107" t="s">
        <v>19</v>
      </c>
      <c r="Q107" t="s">
        <v>20</v>
      </c>
      <c r="R107" s="1">
        <v>37407</v>
      </c>
      <c r="S107" t="s">
        <v>21</v>
      </c>
      <c r="T107" t="s">
        <v>22</v>
      </c>
      <c r="U107" t="s">
        <v>10</v>
      </c>
      <c r="V107" s="1">
        <v>43792</v>
      </c>
      <c r="W107" t="s">
        <v>179</v>
      </c>
      <c r="X107" t="s">
        <v>349</v>
      </c>
    </row>
    <row r="108" spans="12:24" x14ac:dyDescent="0.25">
      <c r="L108" t="s">
        <v>15</v>
      </c>
      <c r="M108" t="s">
        <v>351</v>
      </c>
      <c r="N108" t="s">
        <v>352</v>
      </c>
      <c r="P108" t="s">
        <v>28</v>
      </c>
      <c r="Q108" t="s">
        <v>29</v>
      </c>
      <c r="R108" s="1">
        <v>37003</v>
      </c>
      <c r="S108" t="s">
        <v>30</v>
      </c>
      <c r="T108" t="s">
        <v>4</v>
      </c>
      <c r="U108" t="s">
        <v>5</v>
      </c>
      <c r="V108" s="1">
        <v>43814</v>
      </c>
      <c r="W108" t="s">
        <v>185</v>
      </c>
      <c r="X108" t="s">
        <v>351</v>
      </c>
    </row>
    <row r="109" spans="12:24" x14ac:dyDescent="0.25">
      <c r="L109" t="s">
        <v>18</v>
      </c>
      <c r="M109" t="s">
        <v>353</v>
      </c>
      <c r="N109" t="s">
        <v>354</v>
      </c>
      <c r="P109" t="s">
        <v>24</v>
      </c>
      <c r="Q109" t="s">
        <v>25</v>
      </c>
      <c r="R109" s="1">
        <v>37272</v>
      </c>
      <c r="S109" t="s">
        <v>26</v>
      </c>
      <c r="T109" t="s">
        <v>22</v>
      </c>
      <c r="U109" t="s">
        <v>5</v>
      </c>
      <c r="V109" s="1">
        <v>43779</v>
      </c>
      <c r="W109" t="s">
        <v>185</v>
      </c>
      <c r="X109" t="s">
        <v>353</v>
      </c>
    </row>
    <row r="110" spans="12:24" x14ac:dyDescent="0.25">
      <c r="L110" t="s">
        <v>23</v>
      </c>
      <c r="M110" t="s">
        <v>355</v>
      </c>
      <c r="N110" t="s">
        <v>356</v>
      </c>
      <c r="P110" t="s">
        <v>16</v>
      </c>
      <c r="Q110" t="s">
        <v>2</v>
      </c>
      <c r="R110" s="1">
        <v>37063</v>
      </c>
      <c r="S110" t="s">
        <v>17</v>
      </c>
      <c r="T110" t="s">
        <v>4</v>
      </c>
      <c r="U110" t="s">
        <v>169</v>
      </c>
      <c r="V110" s="1">
        <v>43849</v>
      </c>
      <c r="W110" t="s">
        <v>185</v>
      </c>
      <c r="X110" t="s">
        <v>355</v>
      </c>
    </row>
    <row r="111" spans="12:24" x14ac:dyDescent="0.25">
      <c r="L111" t="s">
        <v>27</v>
      </c>
      <c r="M111" t="s">
        <v>357</v>
      </c>
      <c r="N111" t="s">
        <v>358</v>
      </c>
      <c r="P111" t="s">
        <v>1</v>
      </c>
      <c r="Q111" t="s">
        <v>2</v>
      </c>
      <c r="R111" s="1">
        <v>36941</v>
      </c>
      <c r="S111" t="s">
        <v>3</v>
      </c>
      <c r="T111" t="s">
        <v>4</v>
      </c>
      <c r="U111" t="s">
        <v>169</v>
      </c>
      <c r="V111" s="1">
        <v>43849</v>
      </c>
      <c r="W111" t="s">
        <v>185</v>
      </c>
      <c r="X111" t="s">
        <v>357</v>
      </c>
    </row>
    <row r="112" spans="12:24" x14ac:dyDescent="0.25">
      <c r="L112" t="s">
        <v>31</v>
      </c>
      <c r="M112" t="s">
        <v>359</v>
      </c>
      <c r="N112" t="s">
        <v>360</v>
      </c>
      <c r="P112" t="s">
        <v>32</v>
      </c>
      <c r="Q112" t="s">
        <v>33</v>
      </c>
      <c r="R112" s="1">
        <v>37238</v>
      </c>
      <c r="S112" t="s">
        <v>34</v>
      </c>
      <c r="T112" t="s">
        <v>22</v>
      </c>
      <c r="U112" t="s">
        <v>169</v>
      </c>
      <c r="V112" s="1">
        <v>43849</v>
      </c>
      <c r="W112" t="s">
        <v>185</v>
      </c>
      <c r="X112" t="s">
        <v>359</v>
      </c>
    </row>
    <row r="113" spans="12:24" x14ac:dyDescent="0.25">
      <c r="L113" t="s">
        <v>35</v>
      </c>
      <c r="M113" t="s">
        <v>361</v>
      </c>
      <c r="N113" t="s">
        <v>362</v>
      </c>
      <c r="P113" t="s">
        <v>36</v>
      </c>
      <c r="Q113" t="s">
        <v>29</v>
      </c>
      <c r="R113" s="1">
        <v>36944</v>
      </c>
      <c r="S113" t="s">
        <v>37</v>
      </c>
      <c r="T113" t="s">
        <v>4</v>
      </c>
      <c r="U113" t="s">
        <v>169</v>
      </c>
      <c r="V113" s="1">
        <v>43820</v>
      </c>
      <c r="W113" t="s">
        <v>188</v>
      </c>
      <c r="X113" t="s">
        <v>361</v>
      </c>
    </row>
    <row r="114" spans="12:24" x14ac:dyDescent="0.25">
      <c r="L114" t="s">
        <v>0</v>
      </c>
      <c r="M114" t="s">
        <v>363</v>
      </c>
      <c r="N114" t="s">
        <v>364</v>
      </c>
      <c r="P114" t="s">
        <v>62</v>
      </c>
      <c r="Q114" t="s">
        <v>13</v>
      </c>
      <c r="R114" s="1">
        <v>37459</v>
      </c>
      <c r="S114" t="s">
        <v>63</v>
      </c>
      <c r="T114" t="s">
        <v>64</v>
      </c>
      <c r="U114" t="s">
        <v>5</v>
      </c>
      <c r="V114" s="1">
        <v>43814</v>
      </c>
      <c r="W114" t="s">
        <v>185</v>
      </c>
      <c r="X114" t="s">
        <v>363</v>
      </c>
    </row>
    <row r="115" spans="12:24" x14ac:dyDescent="0.25">
      <c r="L115" t="s">
        <v>6</v>
      </c>
      <c r="M115" t="s">
        <v>365</v>
      </c>
      <c r="N115" t="s">
        <v>366</v>
      </c>
      <c r="P115" t="s">
        <v>57</v>
      </c>
      <c r="Q115" t="s">
        <v>8</v>
      </c>
      <c r="R115" s="1">
        <v>38091</v>
      </c>
      <c r="S115" t="s">
        <v>58</v>
      </c>
      <c r="T115" t="s">
        <v>59</v>
      </c>
      <c r="U115" t="s">
        <v>5</v>
      </c>
      <c r="V115" s="1">
        <v>43779</v>
      </c>
      <c r="W115" t="s">
        <v>185</v>
      </c>
      <c r="X115" t="s">
        <v>365</v>
      </c>
    </row>
    <row r="116" spans="12:24" x14ac:dyDescent="0.25">
      <c r="L116" t="s">
        <v>11</v>
      </c>
      <c r="M116" t="s">
        <v>367</v>
      </c>
      <c r="N116" t="s">
        <v>368</v>
      </c>
      <c r="P116" t="s">
        <v>83</v>
      </c>
      <c r="Q116" t="s">
        <v>76</v>
      </c>
      <c r="R116" s="1">
        <v>38121</v>
      </c>
      <c r="S116" t="s">
        <v>84</v>
      </c>
      <c r="T116" t="s">
        <v>59</v>
      </c>
      <c r="U116" t="s">
        <v>5</v>
      </c>
      <c r="V116" s="1">
        <v>43814</v>
      </c>
      <c r="W116" t="s">
        <v>185</v>
      </c>
      <c r="X116" t="s">
        <v>367</v>
      </c>
    </row>
    <row r="117" spans="12:24" x14ac:dyDescent="0.25">
      <c r="L117" t="s">
        <v>15</v>
      </c>
      <c r="M117" t="s">
        <v>369</v>
      </c>
      <c r="N117" t="s">
        <v>370</v>
      </c>
      <c r="P117" t="s">
        <v>60</v>
      </c>
      <c r="Q117" t="s">
        <v>29</v>
      </c>
      <c r="R117" s="1">
        <v>37803</v>
      </c>
      <c r="S117" t="s">
        <v>61</v>
      </c>
      <c r="T117" t="s">
        <v>59</v>
      </c>
      <c r="U117" t="s">
        <v>5</v>
      </c>
      <c r="V117" s="1">
        <v>43799</v>
      </c>
      <c r="W117" t="s">
        <v>185</v>
      </c>
      <c r="X117" t="s">
        <v>369</v>
      </c>
    </row>
    <row r="118" spans="12:24" x14ac:dyDescent="0.25">
      <c r="L118" t="s">
        <v>18</v>
      </c>
      <c r="M118" t="s">
        <v>371</v>
      </c>
      <c r="P118" t="s">
        <v>68</v>
      </c>
      <c r="Q118" t="s">
        <v>69</v>
      </c>
      <c r="R118" s="1">
        <v>37883</v>
      </c>
      <c r="S118" t="s">
        <v>70</v>
      </c>
      <c r="T118" t="s">
        <v>59</v>
      </c>
      <c r="U118" t="s">
        <v>169</v>
      </c>
      <c r="V118" s="1">
        <v>43849</v>
      </c>
      <c r="W118" t="s">
        <v>185</v>
      </c>
      <c r="X118" t="s">
        <v>371</v>
      </c>
    </row>
    <row r="119" spans="12:24" x14ac:dyDescent="0.25">
      <c r="L119" t="s">
        <v>23</v>
      </c>
      <c r="M119" t="s">
        <v>372</v>
      </c>
      <c r="N119" t="s">
        <v>373</v>
      </c>
      <c r="P119" t="s">
        <v>65</v>
      </c>
      <c r="Q119" t="s">
        <v>66</v>
      </c>
      <c r="R119" s="1">
        <v>37504</v>
      </c>
      <c r="S119" t="s">
        <v>67</v>
      </c>
      <c r="T119" t="s">
        <v>64</v>
      </c>
      <c r="U119" t="s">
        <v>169</v>
      </c>
      <c r="V119" s="1">
        <v>43820</v>
      </c>
      <c r="W119" t="s">
        <v>188</v>
      </c>
      <c r="X119" t="s">
        <v>372</v>
      </c>
    </row>
    <row r="120" spans="12:24" x14ac:dyDescent="0.25">
      <c r="L120" t="s">
        <v>27</v>
      </c>
      <c r="M120" t="s">
        <v>374</v>
      </c>
      <c r="N120" t="s">
        <v>375</v>
      </c>
      <c r="P120" t="s">
        <v>85</v>
      </c>
      <c r="Q120" t="s">
        <v>20</v>
      </c>
      <c r="R120" s="1">
        <v>37947</v>
      </c>
      <c r="S120" t="s">
        <v>86</v>
      </c>
      <c r="T120" t="s">
        <v>59</v>
      </c>
      <c r="U120" t="s">
        <v>5</v>
      </c>
      <c r="V120" s="1">
        <v>43814</v>
      </c>
      <c r="W120" t="s">
        <v>188</v>
      </c>
      <c r="X120" t="s">
        <v>374</v>
      </c>
    </row>
    <row r="121" spans="12:24" x14ac:dyDescent="0.25">
      <c r="L121" t="s">
        <v>31</v>
      </c>
      <c r="M121" t="s">
        <v>376</v>
      </c>
      <c r="P121" t="s">
        <v>73</v>
      </c>
      <c r="Q121" t="s">
        <v>66</v>
      </c>
      <c r="R121" s="1">
        <v>38157</v>
      </c>
      <c r="S121" t="s">
        <v>74</v>
      </c>
      <c r="T121" t="s">
        <v>59</v>
      </c>
      <c r="U121" t="s">
        <v>169</v>
      </c>
      <c r="V121" s="1">
        <v>43849</v>
      </c>
      <c r="W121" t="s">
        <v>54</v>
      </c>
      <c r="X121" t="s">
        <v>376</v>
      </c>
    </row>
    <row r="122" spans="12:24" x14ac:dyDescent="0.25">
      <c r="L122" t="s">
        <v>35</v>
      </c>
      <c r="M122" t="s">
        <v>377</v>
      </c>
      <c r="N122" t="s">
        <v>378</v>
      </c>
      <c r="P122" t="s">
        <v>81</v>
      </c>
      <c r="Q122" t="s">
        <v>66</v>
      </c>
      <c r="R122" s="1">
        <v>37931</v>
      </c>
      <c r="S122" t="s">
        <v>82</v>
      </c>
      <c r="T122" t="s">
        <v>59</v>
      </c>
      <c r="U122" t="s">
        <v>169</v>
      </c>
      <c r="V122" s="1">
        <v>43820</v>
      </c>
      <c r="W122" t="s">
        <v>54</v>
      </c>
      <c r="X122" t="s">
        <v>377</v>
      </c>
    </row>
    <row r="123" spans="12:24" x14ac:dyDescent="0.25">
      <c r="L123" t="s">
        <v>38</v>
      </c>
      <c r="M123" t="s">
        <v>379</v>
      </c>
      <c r="P123" t="s">
        <v>95</v>
      </c>
      <c r="Q123" t="s">
        <v>33</v>
      </c>
      <c r="R123" s="1">
        <v>37632</v>
      </c>
      <c r="S123" t="s">
        <v>96</v>
      </c>
      <c r="T123" t="s">
        <v>64</v>
      </c>
      <c r="U123" t="s">
        <v>169</v>
      </c>
      <c r="V123" s="1">
        <v>43849</v>
      </c>
      <c r="W123" t="s">
        <v>54</v>
      </c>
      <c r="X123" t="s">
        <v>379</v>
      </c>
    </row>
    <row r="124" spans="12:24" x14ac:dyDescent="0.25">
      <c r="L124" t="s">
        <v>42</v>
      </c>
      <c r="M124" t="s">
        <v>380</v>
      </c>
      <c r="P124" t="s">
        <v>89</v>
      </c>
      <c r="Q124" t="s">
        <v>40</v>
      </c>
      <c r="R124" s="1">
        <v>37866</v>
      </c>
      <c r="S124" t="s">
        <v>90</v>
      </c>
      <c r="T124" t="s">
        <v>59</v>
      </c>
      <c r="U124" t="s">
        <v>169</v>
      </c>
      <c r="V124" s="1">
        <v>43849</v>
      </c>
      <c r="W124" t="s">
        <v>55</v>
      </c>
      <c r="X124" t="s">
        <v>380</v>
      </c>
    </row>
    <row r="125" spans="12:24" x14ac:dyDescent="0.25">
      <c r="L125" t="s">
        <v>45</v>
      </c>
      <c r="M125" t="s">
        <v>381</v>
      </c>
      <c r="N125" t="s">
        <v>382</v>
      </c>
      <c r="P125" t="s">
        <v>98</v>
      </c>
      <c r="Q125" t="s">
        <v>40</v>
      </c>
      <c r="R125" s="1">
        <v>37678</v>
      </c>
      <c r="S125" t="s">
        <v>99</v>
      </c>
      <c r="T125" t="s">
        <v>64</v>
      </c>
      <c r="U125" t="s">
        <v>169</v>
      </c>
      <c r="V125" s="1">
        <v>43849</v>
      </c>
      <c r="W125" t="s">
        <v>174</v>
      </c>
      <c r="X125" t="s">
        <v>381</v>
      </c>
    </row>
    <row r="126" spans="12:24" x14ac:dyDescent="0.25">
      <c r="L126" t="s">
        <v>48</v>
      </c>
      <c r="M126" t="s">
        <v>383</v>
      </c>
      <c r="N126" t="s">
        <v>384</v>
      </c>
      <c r="P126" t="s">
        <v>92</v>
      </c>
      <c r="Q126" t="s">
        <v>66</v>
      </c>
      <c r="R126" s="1">
        <v>37685</v>
      </c>
      <c r="S126" t="s">
        <v>93</v>
      </c>
      <c r="T126" t="s">
        <v>64</v>
      </c>
      <c r="U126" t="s">
        <v>134</v>
      </c>
      <c r="V126" s="1">
        <v>43842</v>
      </c>
      <c r="W126" t="s">
        <v>174</v>
      </c>
      <c r="X126" t="s">
        <v>383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3:AA121"/>
  <sheetViews>
    <sheetView workbookViewId="0">
      <selection activeCell="G3" sqref="G3:G33"/>
    </sheetView>
  </sheetViews>
  <sheetFormatPr defaultColWidth="8.85546875" defaultRowHeight="15" x14ac:dyDescent="0.25"/>
  <cols>
    <col min="10" max="10" width="27.28515625" customWidth="1"/>
    <col min="11" max="11" width="25" customWidth="1"/>
    <col min="19" max="27" width="12" customWidth="1"/>
  </cols>
  <sheetData>
    <row r="3" spans="1:19" x14ac:dyDescent="0.25">
      <c r="A3" t="s">
        <v>0</v>
      </c>
      <c r="B3" t="s">
        <v>393</v>
      </c>
      <c r="C3" t="s">
        <v>394</v>
      </c>
      <c r="E3" t="s">
        <v>106</v>
      </c>
      <c r="F3" t="s">
        <v>107</v>
      </c>
      <c r="G3" s="1">
        <v>36716</v>
      </c>
      <c r="H3" t="s">
        <v>108</v>
      </c>
      <c r="I3" t="s">
        <v>4</v>
      </c>
      <c r="J3" t="s">
        <v>169</v>
      </c>
      <c r="K3" s="1">
        <v>43819</v>
      </c>
      <c r="L3" t="s">
        <v>176</v>
      </c>
      <c r="M3" t="s">
        <v>393</v>
      </c>
      <c r="N3" t="str">
        <f>VLOOKUP($E3,m1000M[],9,FALSE)</f>
        <v>1:13.60</v>
      </c>
      <c r="O3" t="str">
        <f>VLOOKUP($E3,m1000M[],8,FALSE)</f>
        <v>M</v>
      </c>
      <c r="P3" t="str">
        <f>VLOOKUP($E3,m1500m[],9,FALSE)</f>
        <v>1:54.74</v>
      </c>
      <c r="Q3" t="str">
        <f>VLOOKUP($E3,m1500m[],8,FALSE)</f>
        <v>M</v>
      </c>
      <c r="R3" t="str">
        <f>VLOOKUP($E3,m3000m[],9,FALSE)</f>
        <v>4:13.93</v>
      </c>
      <c r="S3" t="str">
        <f>VLOOKUP($E3,m3000m[],8,FALSE)</f>
        <v>I</v>
      </c>
    </row>
    <row r="4" spans="1:19" x14ac:dyDescent="0.25">
      <c r="A4" t="s">
        <v>6</v>
      </c>
      <c r="B4" t="s">
        <v>395</v>
      </c>
      <c r="C4" t="s">
        <v>396</v>
      </c>
      <c r="E4" t="s">
        <v>115</v>
      </c>
      <c r="F4" t="s">
        <v>116</v>
      </c>
      <c r="G4" s="1">
        <v>37246</v>
      </c>
      <c r="H4" t="s">
        <v>117</v>
      </c>
      <c r="I4" t="s">
        <v>22</v>
      </c>
      <c r="J4" t="s">
        <v>169</v>
      </c>
      <c r="K4" s="1">
        <v>43816</v>
      </c>
      <c r="L4" t="s">
        <v>179</v>
      </c>
      <c r="M4" t="s">
        <v>395</v>
      </c>
      <c r="N4" t="str">
        <f>VLOOKUP($E4,m1000M[],9,FALSE)</f>
        <v>1:16.30</v>
      </c>
      <c r="O4" t="str">
        <f>VLOOKUP($E4,m1000M[],8,FALSE)</f>
        <v>I</v>
      </c>
      <c r="P4" t="str">
        <f>VLOOKUP($E4,m1500m[],9,FALSE)</f>
        <v>2:01.81</v>
      </c>
      <c r="Q4" t="str">
        <f>VLOOKUP($E4,m1500m[],8,FALSE)</f>
        <v>I</v>
      </c>
      <c r="R4" t="str">
        <f>VLOOKUP($E4,m3000m[],9,FALSE)</f>
        <v>4:37.36</v>
      </c>
      <c r="S4" t="str">
        <f>VLOOKUP($E4,m3000m[],8,FALSE)</f>
        <v>III</v>
      </c>
    </row>
    <row r="5" spans="1:19" x14ac:dyDescent="0.25">
      <c r="A5" t="s">
        <v>11</v>
      </c>
      <c r="B5" t="s">
        <v>397</v>
      </c>
      <c r="C5" t="s">
        <v>398</v>
      </c>
      <c r="E5" t="s">
        <v>104</v>
      </c>
      <c r="F5" t="s">
        <v>66</v>
      </c>
      <c r="G5" s="1">
        <v>36888</v>
      </c>
      <c r="H5" t="s">
        <v>105</v>
      </c>
      <c r="I5" t="s">
        <v>4</v>
      </c>
      <c r="J5" t="s">
        <v>5</v>
      </c>
      <c r="K5" s="1">
        <v>43778</v>
      </c>
      <c r="L5" t="s">
        <v>179</v>
      </c>
      <c r="M5" t="s">
        <v>397</v>
      </c>
      <c r="N5" t="str">
        <f>VLOOKUP($E5,m1000M[],9,FALSE)</f>
        <v>1:14.51</v>
      </c>
      <c r="O5" t="str">
        <f>VLOOKUP($E5,m1000M[],8,FALSE)</f>
        <v>M</v>
      </c>
      <c r="P5" t="str">
        <f>VLOOKUP($E5,m1500m[],9,FALSE)</f>
        <v>1:56.22</v>
      </c>
      <c r="Q5" t="str">
        <f>VLOOKUP($E5,m1500m[],8,FALSE)</f>
        <v>I</v>
      </c>
      <c r="R5" t="str">
        <f>VLOOKUP($E5,m3000m[],9,FALSE)</f>
        <v>4:11.73</v>
      </c>
      <c r="S5" t="str">
        <f>VLOOKUP($E5,m3000m[],8,FALSE)</f>
        <v>I</v>
      </c>
    </row>
    <row r="6" spans="1:19" x14ac:dyDescent="0.25">
      <c r="A6" t="s">
        <v>15</v>
      </c>
      <c r="B6" t="s">
        <v>399</v>
      </c>
      <c r="C6" t="s">
        <v>400</v>
      </c>
      <c r="E6" t="s">
        <v>118</v>
      </c>
      <c r="F6" t="s">
        <v>66</v>
      </c>
      <c r="G6" s="1">
        <v>37128</v>
      </c>
      <c r="H6" t="s">
        <v>119</v>
      </c>
      <c r="I6" t="s">
        <v>22</v>
      </c>
      <c r="J6" t="s">
        <v>5</v>
      </c>
      <c r="K6" s="1">
        <v>43829</v>
      </c>
      <c r="L6" t="s">
        <v>185</v>
      </c>
      <c r="M6" t="s">
        <v>399</v>
      </c>
      <c r="N6" t="str">
        <f>VLOOKUP($E6,m1000M[],9,FALSE)</f>
        <v>1:20.88</v>
      </c>
      <c r="O6" t="str">
        <f>VLOOKUP($E6,m1000M[],8,FALSE)</f>
        <v>II</v>
      </c>
      <c r="P6" t="str">
        <f>VLOOKUP($E6,m1500m[],9,FALSE)</f>
        <v>2:05.93</v>
      </c>
      <c r="Q6" t="str">
        <f>VLOOKUP($E6,m1500m[],8,FALSE)</f>
        <v>II</v>
      </c>
      <c r="R6" t="str">
        <f>VLOOKUP($E6,m3000m[],9,FALSE)</f>
        <v>4:45.00</v>
      </c>
      <c r="S6" t="str">
        <f>VLOOKUP($E6,m3000m[],8,FALSE)</f>
        <v>III</v>
      </c>
    </row>
    <row r="7" spans="1:19" x14ac:dyDescent="0.25">
      <c r="A7" t="s">
        <v>18</v>
      </c>
      <c r="B7" t="s">
        <v>401</v>
      </c>
      <c r="C7" t="s">
        <v>402</v>
      </c>
      <c r="E7" t="s">
        <v>120</v>
      </c>
      <c r="F7" t="s">
        <v>29</v>
      </c>
      <c r="G7" s="1">
        <v>37027</v>
      </c>
      <c r="H7" t="s">
        <v>121</v>
      </c>
      <c r="I7" t="s">
        <v>4</v>
      </c>
      <c r="J7" t="s">
        <v>5</v>
      </c>
      <c r="K7" s="1">
        <v>43814</v>
      </c>
      <c r="L7" t="s">
        <v>185</v>
      </c>
      <c r="M7" t="s">
        <v>401</v>
      </c>
      <c r="N7" t="str">
        <f>VLOOKUP($E7,m1000M[],9,FALSE)</f>
        <v>1:20.32</v>
      </c>
      <c r="O7" t="str">
        <f>VLOOKUP($E7,m1000M[],8,FALSE)</f>
        <v>II</v>
      </c>
      <c r="P7" t="str">
        <f>VLOOKUP($E7,m1500m[],9,FALSE)</f>
        <v>2:06.16</v>
      </c>
      <c r="Q7" t="str">
        <f>VLOOKUP($E7,m1500m[],8,FALSE)</f>
        <v>II</v>
      </c>
      <c r="R7" t="str">
        <f>VLOOKUP($E7,m3000m[],9,FALSE)</f>
        <v>4:37.16</v>
      </c>
      <c r="S7" t="str">
        <f>VLOOKUP($E7,m3000m[],8,FALSE)</f>
        <v>III</v>
      </c>
    </row>
    <row r="8" spans="1:19" x14ac:dyDescent="0.25">
      <c r="A8" t="s">
        <v>23</v>
      </c>
      <c r="B8" t="s">
        <v>403</v>
      </c>
      <c r="C8" t="s">
        <v>404</v>
      </c>
      <c r="E8" t="s">
        <v>111</v>
      </c>
      <c r="F8" t="s">
        <v>40</v>
      </c>
      <c r="G8" s="1">
        <v>36776</v>
      </c>
      <c r="H8" t="s">
        <v>112</v>
      </c>
      <c r="I8" t="s">
        <v>4</v>
      </c>
      <c r="J8" t="s">
        <v>10</v>
      </c>
      <c r="K8" s="1">
        <v>43793</v>
      </c>
      <c r="L8" t="s">
        <v>185</v>
      </c>
      <c r="M8" t="s">
        <v>403</v>
      </c>
      <c r="N8" t="str">
        <f>VLOOKUP($E8,m1000M[],9,FALSE)</f>
        <v>1:18.49</v>
      </c>
      <c r="O8" t="str">
        <f>VLOOKUP($E8,m1000M[],8,FALSE)</f>
        <v>I</v>
      </c>
      <c r="P8" t="str">
        <f>VLOOKUP($E8,m1500m[],9,FALSE)</f>
        <v>1:58.49</v>
      </c>
      <c r="Q8" t="str">
        <f>VLOOKUP($E8,m1500m[],8,FALSE)</f>
        <v>I</v>
      </c>
      <c r="R8" t="str">
        <f>VLOOKUP($E8,m3000m[],9,FALSE)</f>
        <v>4:17.12</v>
      </c>
      <c r="S8" t="str">
        <f>VLOOKUP($E8,m3000m[],8,FALSE)</f>
        <v>II</v>
      </c>
    </row>
    <row r="9" spans="1:19" x14ac:dyDescent="0.25">
      <c r="A9" t="s">
        <v>27</v>
      </c>
      <c r="B9" t="s">
        <v>405</v>
      </c>
      <c r="C9" t="s">
        <v>404</v>
      </c>
      <c r="E9" t="s">
        <v>125</v>
      </c>
      <c r="F9" t="s">
        <v>79</v>
      </c>
      <c r="G9" s="1">
        <v>36899</v>
      </c>
      <c r="H9" t="s">
        <v>126</v>
      </c>
      <c r="I9" t="s">
        <v>4</v>
      </c>
      <c r="J9" t="s">
        <v>169</v>
      </c>
      <c r="K9" s="1">
        <v>43848</v>
      </c>
      <c r="L9" t="s">
        <v>185</v>
      </c>
      <c r="M9" t="s">
        <v>405</v>
      </c>
      <c r="N9" t="str">
        <f>VLOOKUP($E9,m1000M[],9,FALSE)</f>
        <v>1:22.49</v>
      </c>
      <c r="O9" t="str">
        <f>VLOOKUP($E9,m1000M[],8,FALSE)</f>
        <v>II</v>
      </c>
      <c r="P9" t="str">
        <f>VLOOKUP($E9,m1500m[],9,FALSE)</f>
        <v>2:07.20</v>
      </c>
      <c r="Q9" t="str">
        <f>VLOOKUP($E9,m1500m[],8,FALSE)</f>
        <v>II</v>
      </c>
      <c r="R9" t="str">
        <f>VLOOKUP($E9,m3000m[],9,FALSE)</f>
        <v>4:29.62</v>
      </c>
      <c r="S9" t="str">
        <f>VLOOKUP($E9,m3000m[],8,FALSE)</f>
        <v>II</v>
      </c>
    </row>
    <row r="10" spans="1:19" x14ac:dyDescent="0.25">
      <c r="A10" t="s">
        <v>31</v>
      </c>
      <c r="B10" t="s">
        <v>406</v>
      </c>
      <c r="C10" t="s">
        <v>407</v>
      </c>
      <c r="E10" t="s">
        <v>122</v>
      </c>
      <c r="F10" t="s">
        <v>123</v>
      </c>
      <c r="G10" s="1">
        <v>36949</v>
      </c>
      <c r="H10" t="s">
        <v>124</v>
      </c>
      <c r="I10" t="s">
        <v>4</v>
      </c>
      <c r="J10" t="s">
        <v>169</v>
      </c>
      <c r="K10" s="1">
        <v>43848</v>
      </c>
      <c r="L10" t="s">
        <v>185</v>
      </c>
      <c r="M10" t="s">
        <v>406</v>
      </c>
      <c r="N10" t="str">
        <f>VLOOKUP($E10,m1000M[],9,FALSE)</f>
        <v>1:20.12</v>
      </c>
      <c r="O10" t="str">
        <f>VLOOKUP($E10,m1000M[],8,FALSE)</f>
        <v>II</v>
      </c>
      <c r="P10" t="str">
        <f>VLOOKUP($E10,m1500m[],9,FALSE)</f>
        <v>2:03.39</v>
      </c>
      <c r="Q10" t="str">
        <f>VLOOKUP($E10,m1500m[],8,FALSE)</f>
        <v>II</v>
      </c>
      <c r="R10" t="str">
        <f>VLOOKUP($E10,m3000m[],9,FALSE)</f>
        <v>4:28.36</v>
      </c>
      <c r="S10" t="str">
        <f>VLOOKUP($E10,m3000m[],8,FALSE)</f>
        <v>II</v>
      </c>
    </row>
    <row r="11" spans="1:19" x14ac:dyDescent="0.25">
      <c r="A11" t="s">
        <v>35</v>
      </c>
      <c r="B11" t="s">
        <v>408</v>
      </c>
      <c r="C11" t="s">
        <v>409</v>
      </c>
      <c r="E11" t="s">
        <v>109</v>
      </c>
      <c r="F11" t="s">
        <v>29</v>
      </c>
      <c r="G11" s="1">
        <v>37269</v>
      </c>
      <c r="H11" t="s">
        <v>110</v>
      </c>
      <c r="I11" t="s">
        <v>22</v>
      </c>
      <c r="J11" t="s">
        <v>5</v>
      </c>
      <c r="K11" s="1">
        <v>43779</v>
      </c>
      <c r="L11" t="s">
        <v>185</v>
      </c>
      <c r="M11" t="s">
        <v>408</v>
      </c>
      <c r="N11" t="str">
        <f>VLOOKUP($E11,m1000M[],9,FALSE)</f>
        <v>1:18.37</v>
      </c>
      <c r="O11" t="str">
        <f>VLOOKUP($E11,m1000M[],8,FALSE)</f>
        <v>I</v>
      </c>
      <c r="P11" t="str">
        <f>VLOOKUP($E11,m1500m[],9,FALSE)</f>
        <v>1:59.99</v>
      </c>
      <c r="Q11" t="str">
        <f>VLOOKUP($E11,m1500m[],8,FALSE)</f>
        <v>I</v>
      </c>
      <c r="R11" t="str">
        <f>VLOOKUP($E11,m3000m[],9,FALSE)</f>
        <v>4:07.59</v>
      </c>
      <c r="S11" t="str">
        <f>VLOOKUP($E11,m3000m[],8,FALSE)</f>
        <v>I</v>
      </c>
    </row>
    <row r="12" spans="1:19" x14ac:dyDescent="0.25">
      <c r="A12" t="s">
        <v>38</v>
      </c>
      <c r="B12" t="s">
        <v>410</v>
      </c>
      <c r="C12" t="s">
        <v>411</v>
      </c>
      <c r="E12" t="s">
        <v>113</v>
      </c>
      <c r="F12" t="s">
        <v>25</v>
      </c>
      <c r="G12" s="1">
        <v>37171</v>
      </c>
      <c r="H12" t="s">
        <v>114</v>
      </c>
      <c r="I12" t="s">
        <v>22</v>
      </c>
      <c r="J12" t="s">
        <v>5</v>
      </c>
      <c r="K12" s="1">
        <v>43814</v>
      </c>
      <c r="L12" t="s">
        <v>185</v>
      </c>
      <c r="M12" t="s">
        <v>410</v>
      </c>
      <c r="N12" t="str">
        <f>VLOOKUP($E12,m1000M[],9,FALSE)</f>
        <v>1:19.63</v>
      </c>
      <c r="O12" t="str">
        <f>VLOOKUP($E12,m1000M[],8,FALSE)</f>
        <v>II</v>
      </c>
      <c r="P12" t="str">
        <f>VLOOKUP($E12,m1500m[],9,FALSE)</f>
        <v>2:01.41</v>
      </c>
      <c r="Q12" t="str">
        <f>VLOOKUP($E12,m1500m[],8,FALSE)</f>
        <v>I</v>
      </c>
      <c r="R12" t="str">
        <f>VLOOKUP($E12,m3000m[],9,FALSE)</f>
        <v>4:13.78</v>
      </c>
      <c r="S12" t="str">
        <f>VLOOKUP($E12,m3000m[],8,FALSE)</f>
        <v>I</v>
      </c>
    </row>
    <row r="13" spans="1:19" x14ac:dyDescent="0.25">
      <c r="A13" t="s">
        <v>42</v>
      </c>
      <c r="B13" t="s">
        <v>412</v>
      </c>
      <c r="C13" t="s">
        <v>413</v>
      </c>
      <c r="E13" t="s">
        <v>127</v>
      </c>
      <c r="F13" t="s">
        <v>13</v>
      </c>
      <c r="G13" s="1">
        <v>37293</v>
      </c>
      <c r="H13" t="s">
        <v>128</v>
      </c>
      <c r="I13" t="s">
        <v>22</v>
      </c>
      <c r="J13" t="s">
        <v>5</v>
      </c>
      <c r="K13" s="1">
        <v>43778</v>
      </c>
      <c r="L13" t="s">
        <v>185</v>
      </c>
      <c r="M13" t="s">
        <v>412</v>
      </c>
      <c r="N13" t="str">
        <f>VLOOKUP($E13,m1000M[],9,FALSE)</f>
        <v>1:25.59</v>
      </c>
      <c r="O13" t="str">
        <f>VLOOKUP($E13,m1000M[],8,FALSE)</f>
        <v>II</v>
      </c>
      <c r="P13" t="str">
        <f>VLOOKUP($E13,m1500m[],9,FALSE)</f>
        <v>2:15.37</v>
      </c>
      <c r="Q13" t="str">
        <f>VLOOKUP($E13,m1500m[],8,FALSE)</f>
        <v>III</v>
      </c>
      <c r="R13" t="e">
        <f>VLOOKUP($E13,m3000m[],9,FALSE)</f>
        <v>#N/A</v>
      </c>
      <c r="S13" t="e">
        <f>VLOOKUP($E13,m3000m[],8,FALSE)</f>
        <v>#N/A</v>
      </c>
    </row>
    <row r="14" spans="1:19" x14ac:dyDescent="0.25">
      <c r="A14" t="s">
        <v>45</v>
      </c>
      <c r="B14" t="s">
        <v>414</v>
      </c>
      <c r="C14" t="s">
        <v>415</v>
      </c>
      <c r="E14" t="s">
        <v>129</v>
      </c>
      <c r="F14" t="s">
        <v>29</v>
      </c>
      <c r="G14" s="1">
        <v>37011</v>
      </c>
      <c r="H14" t="s">
        <v>130</v>
      </c>
      <c r="I14" t="s">
        <v>4</v>
      </c>
      <c r="J14" t="s">
        <v>5</v>
      </c>
      <c r="K14" s="1">
        <v>43814</v>
      </c>
      <c r="L14" t="s">
        <v>188</v>
      </c>
      <c r="M14" t="s">
        <v>414</v>
      </c>
      <c r="N14" t="str">
        <f>VLOOKUP($E14,m1000M[],9,FALSE)</f>
        <v>1:36.69</v>
      </c>
      <c r="O14" t="str">
        <f>VLOOKUP($E14,m1000M[],8,FALSE)</f>
        <v>MłS</v>
      </c>
      <c r="P14" t="e">
        <f>VLOOKUP($E14,m1500m[],9,FALSE)</f>
        <v>#N/A</v>
      </c>
      <c r="Q14" t="e">
        <f>VLOOKUP($E14,m1500m[],8,FALSE)</f>
        <v>#N/A</v>
      </c>
      <c r="R14" t="e">
        <f>VLOOKUP($E14,m3000m[],9,FALSE)</f>
        <v>#N/A</v>
      </c>
      <c r="S14" t="e">
        <f>VLOOKUP($E14,m3000m[],8,FALSE)</f>
        <v>#N/A</v>
      </c>
    </row>
    <row r="15" spans="1:19" x14ac:dyDescent="0.25">
      <c r="A15" t="s">
        <v>48</v>
      </c>
      <c r="B15" t="s">
        <v>416</v>
      </c>
      <c r="E15" t="s">
        <v>131</v>
      </c>
      <c r="F15" t="s">
        <v>132</v>
      </c>
      <c r="G15" s="1">
        <v>37338</v>
      </c>
      <c r="H15" t="s">
        <v>133</v>
      </c>
      <c r="I15" t="s">
        <v>22</v>
      </c>
      <c r="J15" t="s">
        <v>134</v>
      </c>
      <c r="K15" s="1">
        <v>43841</v>
      </c>
      <c r="L15" t="s">
        <v>54</v>
      </c>
      <c r="M15" t="s">
        <v>416</v>
      </c>
      <c r="N15" t="e">
        <f>VLOOKUP($E15,m1000M[],9,FALSE)</f>
        <v>#N/A</v>
      </c>
      <c r="O15" t="e">
        <f>VLOOKUP($E15,m1000M[],8,FALSE)</f>
        <v>#N/A</v>
      </c>
      <c r="P15" t="e">
        <f>VLOOKUP($E15,m1500m[],9,FALSE)</f>
        <v>#N/A</v>
      </c>
      <c r="Q15" t="e">
        <f>VLOOKUP($E15,m1500m[],8,FALSE)</f>
        <v>#N/A</v>
      </c>
      <c r="R15" t="e">
        <f>VLOOKUP($E15,m3000m[],9,FALSE)</f>
        <v>#N/A</v>
      </c>
      <c r="S15" t="e">
        <f>VLOOKUP($E15,m3000m[],8,FALSE)</f>
        <v>#N/A</v>
      </c>
    </row>
    <row r="16" spans="1:19" x14ac:dyDescent="0.25">
      <c r="A16" t="s">
        <v>0</v>
      </c>
      <c r="B16" t="s">
        <v>417</v>
      </c>
      <c r="C16" t="s">
        <v>418</v>
      </c>
      <c r="E16" t="s">
        <v>139</v>
      </c>
      <c r="F16" t="s">
        <v>13</v>
      </c>
      <c r="G16" s="1">
        <v>38006</v>
      </c>
      <c r="H16" t="s">
        <v>140</v>
      </c>
      <c r="I16" t="s">
        <v>59</v>
      </c>
      <c r="J16" t="s">
        <v>419</v>
      </c>
      <c r="K16" s="1">
        <v>43842</v>
      </c>
      <c r="L16" t="s">
        <v>179</v>
      </c>
      <c r="M16" t="s">
        <v>417</v>
      </c>
      <c r="N16" t="str">
        <f>VLOOKUP($E16,m1000M[],9,FALSE)</f>
        <v>1:17.59</v>
      </c>
      <c r="O16" t="str">
        <f>VLOOKUP($E16,m1000M[],8,FALSE)</f>
        <v>I</v>
      </c>
      <c r="P16" t="str">
        <f>VLOOKUP($E16,m1500m[],9,FALSE)</f>
        <v>2:01.37</v>
      </c>
      <c r="Q16" t="str">
        <f>VLOOKUP($E16,m1500m[],8,FALSE)</f>
        <v>I</v>
      </c>
      <c r="R16" t="str">
        <f>VLOOKUP($E16,m3000m[],9,FALSE)</f>
        <v>4:22.70</v>
      </c>
      <c r="S16" t="str">
        <f>VLOOKUP($E16,m3000m[],8,FALSE)</f>
        <v>II</v>
      </c>
    </row>
    <row r="17" spans="1:19" x14ac:dyDescent="0.25">
      <c r="A17" t="s">
        <v>6</v>
      </c>
      <c r="B17" t="s">
        <v>420</v>
      </c>
      <c r="C17" t="s">
        <v>421</v>
      </c>
      <c r="E17" t="s">
        <v>142</v>
      </c>
      <c r="F17" t="s">
        <v>13</v>
      </c>
      <c r="G17" s="1">
        <v>37854</v>
      </c>
      <c r="H17" t="s">
        <v>143</v>
      </c>
      <c r="I17" t="s">
        <v>59</v>
      </c>
      <c r="J17" t="s">
        <v>5</v>
      </c>
      <c r="K17" s="1">
        <v>43814</v>
      </c>
      <c r="L17" t="s">
        <v>179</v>
      </c>
      <c r="M17" t="s">
        <v>420</v>
      </c>
      <c r="N17" t="str">
        <f>VLOOKUP($E17,m1000M[],9,FALSE)</f>
        <v>1:20.74</v>
      </c>
      <c r="O17" t="str">
        <f>VLOOKUP($E17,m1000M[],8,FALSE)</f>
        <v>II</v>
      </c>
      <c r="P17" t="str">
        <f>VLOOKUP($E17,m1500m[],9,FALSE)</f>
        <v>2:09.54</v>
      </c>
      <c r="Q17" t="str">
        <f>VLOOKUP($E17,m1500m[],8,FALSE)</f>
        <v>II</v>
      </c>
      <c r="R17" t="e">
        <f>VLOOKUP($E17,m3000m[],9,FALSE)</f>
        <v>#N/A</v>
      </c>
      <c r="S17" t="e">
        <f>VLOOKUP($E17,m3000m[],8,FALSE)</f>
        <v>#N/A</v>
      </c>
    </row>
    <row r="18" spans="1:19" x14ac:dyDescent="0.25">
      <c r="A18" t="s">
        <v>11</v>
      </c>
      <c r="B18" t="s">
        <v>422</v>
      </c>
      <c r="C18" t="s">
        <v>423</v>
      </c>
      <c r="E18" t="s">
        <v>137</v>
      </c>
      <c r="F18" t="s">
        <v>8</v>
      </c>
      <c r="G18" s="1">
        <v>37879</v>
      </c>
      <c r="H18" t="s">
        <v>138</v>
      </c>
      <c r="I18" t="s">
        <v>59</v>
      </c>
      <c r="J18" t="s">
        <v>5</v>
      </c>
      <c r="K18" s="1">
        <v>43814</v>
      </c>
      <c r="L18" t="s">
        <v>179</v>
      </c>
      <c r="M18" t="s">
        <v>422</v>
      </c>
      <c r="N18" t="str">
        <f>VLOOKUP($E18,m1000M[],9,FALSE)</f>
        <v>1:18.03</v>
      </c>
      <c r="O18" t="str">
        <f>VLOOKUP($E18,m1000M[],8,FALSE)</f>
        <v>I</v>
      </c>
      <c r="P18" t="str">
        <f>VLOOKUP($E18,m1500m[],9,FALSE)</f>
        <v>1:58.43</v>
      </c>
      <c r="Q18" t="str">
        <f>VLOOKUP($E18,m1500m[],8,FALSE)</f>
        <v>I</v>
      </c>
      <c r="R18" t="str">
        <f>VLOOKUP($E18,m3000m[],9,FALSE)</f>
        <v>4:21.97</v>
      </c>
      <c r="S18" t="str">
        <f>VLOOKUP($E18,m3000m[],8,FALSE)</f>
        <v>II</v>
      </c>
    </row>
    <row r="19" spans="1:19" x14ac:dyDescent="0.2">
      <c r="A19" t="s">
        <v>15</v>
      </c>
      <c r="B19" t="s">
        <v>424</v>
      </c>
      <c r="C19" t="s">
        <v>425</v>
      </c>
      <c r="E19" t="s">
        <v>135</v>
      </c>
      <c r="F19" t="s">
        <v>29</v>
      </c>
      <c r="G19" s="1">
        <v>37913</v>
      </c>
      <c r="H19" t="s">
        <v>136</v>
      </c>
      <c r="I19" t="s">
        <v>59</v>
      </c>
      <c r="J19" t="s">
        <v>244</v>
      </c>
      <c r="K19" s="1">
        <v>43813</v>
      </c>
      <c r="L19" t="s">
        <v>179</v>
      </c>
      <c r="M19" t="s">
        <v>424</v>
      </c>
      <c r="N19" t="str">
        <f>VLOOKUP($E19,m1000M[],9,FALSE)</f>
        <v>1:17.53</v>
      </c>
      <c r="O19" t="str">
        <f>VLOOKUP($E19,m1000M[],8,FALSE)</f>
        <v>I</v>
      </c>
      <c r="P19" t="str">
        <f>VLOOKUP($E19,m1500m[],9,FALSE)</f>
        <v>1:59.14</v>
      </c>
      <c r="Q19" t="str">
        <f>VLOOKUP($E19,m1500m[],8,FALSE)</f>
        <v>I</v>
      </c>
      <c r="R19" t="str">
        <f>VLOOKUP($E19,m3000m[],9,FALSE)</f>
        <v>4:11.79</v>
      </c>
      <c r="S19" t="str">
        <f>VLOOKUP($E19,m3000m[],8,FALSE)</f>
        <v>I</v>
      </c>
    </row>
    <row r="20" spans="1:19" x14ac:dyDescent="0.2">
      <c r="A20" t="s">
        <v>18</v>
      </c>
      <c r="B20" t="s">
        <v>426</v>
      </c>
      <c r="C20" t="s">
        <v>427</v>
      </c>
      <c r="E20" t="s">
        <v>144</v>
      </c>
      <c r="F20" t="s">
        <v>145</v>
      </c>
      <c r="G20" s="1">
        <v>37852</v>
      </c>
      <c r="H20" t="s">
        <v>146</v>
      </c>
      <c r="I20" t="s">
        <v>59</v>
      </c>
      <c r="J20" t="s">
        <v>169</v>
      </c>
      <c r="K20" s="1">
        <v>43816</v>
      </c>
      <c r="L20" t="s">
        <v>179</v>
      </c>
      <c r="M20" t="s">
        <v>426</v>
      </c>
      <c r="N20" t="str">
        <f>VLOOKUP($E20,m1000M[],9,FALSE)</f>
        <v>1:17.79</v>
      </c>
      <c r="O20" t="str">
        <f>VLOOKUP($E20,m1000M[],8,FALSE)</f>
        <v>I</v>
      </c>
      <c r="P20" t="str">
        <f>VLOOKUP($E20,m1500m[],9,FALSE)</f>
        <v>1:58.45</v>
      </c>
      <c r="Q20" t="str">
        <f>VLOOKUP($E20,m1500m[],8,FALSE)</f>
        <v>I</v>
      </c>
      <c r="R20" t="str">
        <f>VLOOKUP($E20,m3000m[],9,FALSE)</f>
        <v>4:15.76</v>
      </c>
      <c r="S20" t="str">
        <f>VLOOKUP($E20,m3000m[],8,FALSE)</f>
        <v>II</v>
      </c>
    </row>
    <row r="21" spans="1:19" x14ac:dyDescent="0.25">
      <c r="A21" t="s">
        <v>23</v>
      </c>
      <c r="B21" t="s">
        <v>428</v>
      </c>
      <c r="C21" t="s">
        <v>429</v>
      </c>
      <c r="E21" t="s">
        <v>151</v>
      </c>
      <c r="F21" t="s">
        <v>25</v>
      </c>
      <c r="G21" s="1">
        <v>37765</v>
      </c>
      <c r="H21" t="s">
        <v>152</v>
      </c>
      <c r="I21" t="s">
        <v>64</v>
      </c>
      <c r="J21" t="s">
        <v>5</v>
      </c>
      <c r="K21" s="1">
        <v>43778</v>
      </c>
      <c r="L21" t="s">
        <v>185</v>
      </c>
      <c r="M21" t="s">
        <v>428</v>
      </c>
      <c r="N21" t="str">
        <f>VLOOKUP($E21,m1000M[],9,FALSE)</f>
        <v>1:19.50</v>
      </c>
      <c r="O21" t="str">
        <f>VLOOKUP($E21,m1000M[],8,FALSE)</f>
        <v>II</v>
      </c>
      <c r="P21" t="str">
        <f>VLOOKUP($E21,m1500m[],9,FALSE)</f>
        <v>2:04.10</v>
      </c>
      <c r="Q21" t="str">
        <f>VLOOKUP($E21,m1500m[],8,FALSE)</f>
        <v>II</v>
      </c>
      <c r="R21" t="str">
        <f>VLOOKUP($E21,m3000m[],9,FALSE)</f>
        <v>4:28.50</v>
      </c>
      <c r="S21" t="str">
        <f>VLOOKUP($E21,m3000m[],8,FALSE)</f>
        <v>II</v>
      </c>
    </row>
    <row r="22" spans="1:19" x14ac:dyDescent="0.25">
      <c r="A22" t="s">
        <v>27</v>
      </c>
      <c r="B22" t="s">
        <v>430</v>
      </c>
      <c r="C22" t="s">
        <v>431</v>
      </c>
      <c r="E22" t="s">
        <v>153</v>
      </c>
      <c r="F22" t="s">
        <v>2</v>
      </c>
      <c r="G22" s="1">
        <v>38145</v>
      </c>
      <c r="H22" t="s">
        <v>154</v>
      </c>
      <c r="I22" t="s">
        <v>59</v>
      </c>
      <c r="J22" t="s">
        <v>5</v>
      </c>
      <c r="K22" s="1">
        <v>43821</v>
      </c>
      <c r="L22" t="s">
        <v>185</v>
      </c>
      <c r="M22" t="s">
        <v>430</v>
      </c>
      <c r="N22" t="str">
        <f>VLOOKUP($E22,m1000M[],9,FALSE)</f>
        <v>1:24.68</v>
      </c>
      <c r="O22" t="str">
        <f>VLOOKUP($E22,m1000M[],8,FALSE)</f>
        <v>II</v>
      </c>
      <c r="P22" t="str">
        <f>VLOOKUP($E22,m1500m[],9,FALSE)</f>
        <v>2:15.54</v>
      </c>
      <c r="Q22" t="str">
        <f>VLOOKUP($E22,m1500m[],8,FALSE)</f>
        <v>III</v>
      </c>
      <c r="R22" t="str">
        <f>VLOOKUP($E22,m3000m[],9,FALSE)</f>
        <v>4:55.48</v>
      </c>
      <c r="S22" t="str">
        <f>VLOOKUP($E22,m3000m[],8,FALSE)</f>
        <v>MłZ</v>
      </c>
    </row>
    <row r="23" spans="1:19" x14ac:dyDescent="0.25">
      <c r="A23" t="s">
        <v>31</v>
      </c>
      <c r="B23" t="s">
        <v>432</v>
      </c>
      <c r="C23" t="s">
        <v>433</v>
      </c>
      <c r="E23" t="s">
        <v>155</v>
      </c>
      <c r="F23" t="s">
        <v>13</v>
      </c>
      <c r="G23" s="1">
        <v>37443</v>
      </c>
      <c r="H23" t="s">
        <v>156</v>
      </c>
      <c r="I23" t="s">
        <v>64</v>
      </c>
      <c r="J23" t="s">
        <v>5</v>
      </c>
      <c r="K23" s="1">
        <v>43763</v>
      </c>
      <c r="L23" t="s">
        <v>185</v>
      </c>
      <c r="M23" t="s">
        <v>432</v>
      </c>
      <c r="N23" t="str">
        <f>VLOOKUP($E23,m1000M[],9,FALSE)</f>
        <v>1:22.28</v>
      </c>
      <c r="O23" t="str">
        <f>VLOOKUP($E23,m1000M[],8,FALSE)</f>
        <v>II</v>
      </c>
      <c r="P23" t="str">
        <f>VLOOKUP($E23,m1500m[],9,FALSE)</f>
        <v>2:09.25</v>
      </c>
      <c r="Q23" t="str">
        <f>VLOOKUP($E23,m1500m[],8,FALSE)</f>
        <v>II</v>
      </c>
      <c r="R23" t="str">
        <f>VLOOKUP($E23,m3000m[],9,FALSE)</f>
        <v>4:45.62</v>
      </c>
      <c r="S23" t="str">
        <f>VLOOKUP($E23,m3000m[],8,FALSE)</f>
        <v>MłZ</v>
      </c>
    </row>
    <row r="24" spans="1:19" x14ac:dyDescent="0.25">
      <c r="A24" t="s">
        <v>35</v>
      </c>
      <c r="B24" t="s">
        <v>434</v>
      </c>
      <c r="C24" t="s">
        <v>435</v>
      </c>
      <c r="E24" t="s">
        <v>149</v>
      </c>
      <c r="F24" t="s">
        <v>66</v>
      </c>
      <c r="G24" s="1">
        <v>37481</v>
      </c>
      <c r="H24" t="s">
        <v>150</v>
      </c>
      <c r="I24" t="s">
        <v>64</v>
      </c>
      <c r="J24" t="s">
        <v>169</v>
      </c>
      <c r="K24" s="1">
        <v>43849</v>
      </c>
      <c r="L24" t="s">
        <v>185</v>
      </c>
      <c r="M24" t="s">
        <v>434</v>
      </c>
      <c r="N24" t="str">
        <f>VLOOKUP($E24,m1000M[],9,FALSE)</f>
        <v>1:29.97</v>
      </c>
      <c r="O24" t="str">
        <f>VLOOKUP($E24,m1000M[],8,FALSE)</f>
        <v>III</v>
      </c>
      <c r="P24" t="str">
        <f>VLOOKUP($E24,m1500m[],9,FALSE)</f>
        <v>2:23.53</v>
      </c>
      <c r="Q24" t="str">
        <f>VLOOKUP($E24,m1500m[],8,FALSE)</f>
        <v>MłZ</v>
      </c>
      <c r="R24" t="str">
        <f>VLOOKUP($E24,m3000m[],9,FALSE)</f>
        <v>5:21.96</v>
      </c>
      <c r="S24" t="str">
        <f>VLOOKUP($E24,m3000m[],8,FALSE)</f>
        <v>MłS</v>
      </c>
    </row>
    <row r="25" spans="1:19" x14ac:dyDescent="0.25">
      <c r="A25" t="s">
        <v>38</v>
      </c>
      <c r="B25" t="s">
        <v>436</v>
      </c>
      <c r="C25" t="s">
        <v>437</v>
      </c>
      <c r="E25" t="s">
        <v>147</v>
      </c>
      <c r="F25" t="s">
        <v>25</v>
      </c>
      <c r="G25" s="1">
        <v>37695</v>
      </c>
      <c r="H25" t="s">
        <v>148</v>
      </c>
      <c r="I25" t="s">
        <v>64</v>
      </c>
      <c r="J25" t="s">
        <v>5</v>
      </c>
      <c r="K25" s="1">
        <v>43763</v>
      </c>
      <c r="L25" t="s">
        <v>185</v>
      </c>
      <c r="M25" t="s">
        <v>436</v>
      </c>
      <c r="N25" t="str">
        <f>VLOOKUP($E25,m1000M[],9,FALSE)</f>
        <v>1:23.19</v>
      </c>
      <c r="O25" t="str">
        <f>VLOOKUP($E25,m1000M[],8,FALSE)</f>
        <v>II</v>
      </c>
      <c r="P25" t="str">
        <f>VLOOKUP($E25,m1500m[],9,FALSE)</f>
        <v>2:05.92</v>
      </c>
      <c r="Q25" t="str">
        <f>VLOOKUP($E25,m1500m[],8,FALSE)</f>
        <v>II</v>
      </c>
      <c r="R25" t="str">
        <f>VLOOKUP($E25,m3000m[],9,FALSE)</f>
        <v>4:26.13</v>
      </c>
      <c r="S25" t="str">
        <f>VLOOKUP($E25,m3000m[],8,FALSE)</f>
        <v>II</v>
      </c>
    </row>
    <row r="26" spans="1:19" x14ac:dyDescent="0.25">
      <c r="A26" t="s">
        <v>42</v>
      </c>
      <c r="B26" t="s">
        <v>438</v>
      </c>
      <c r="C26" t="s">
        <v>439</v>
      </c>
      <c r="E26" t="s">
        <v>157</v>
      </c>
      <c r="F26" t="s">
        <v>158</v>
      </c>
      <c r="G26" s="1">
        <v>37981</v>
      </c>
      <c r="H26" t="s">
        <v>159</v>
      </c>
      <c r="I26" t="s">
        <v>59</v>
      </c>
      <c r="J26" t="s">
        <v>5</v>
      </c>
      <c r="K26" s="1">
        <v>43814</v>
      </c>
      <c r="L26" t="s">
        <v>185</v>
      </c>
      <c r="M26" t="s">
        <v>438</v>
      </c>
      <c r="N26" t="str">
        <f>VLOOKUP($E26,m1000M[],9,FALSE)</f>
        <v>1:23.92</v>
      </c>
      <c r="O26" t="str">
        <f>VLOOKUP($E26,m1000M[],8,FALSE)</f>
        <v>II</v>
      </c>
      <c r="P26" t="str">
        <f>VLOOKUP($E26,m1500m[],9,FALSE)</f>
        <v>2:10.61</v>
      </c>
      <c r="Q26" t="str">
        <f>VLOOKUP($E26,m1500m[],8,FALSE)</f>
        <v>II</v>
      </c>
      <c r="R26" t="str">
        <f>VLOOKUP($E26,m3000m[],9,FALSE)</f>
        <v>4:43.82</v>
      </c>
      <c r="S26" t="str">
        <f>VLOOKUP($E26,m3000m[],8,FALSE)</f>
        <v>III</v>
      </c>
    </row>
    <row r="27" spans="1:19" x14ac:dyDescent="0.25">
      <c r="A27" t="s">
        <v>45</v>
      </c>
      <c r="B27" t="s">
        <v>440</v>
      </c>
      <c r="C27" t="s">
        <v>441</v>
      </c>
      <c r="E27" t="s">
        <v>164</v>
      </c>
      <c r="F27" t="s">
        <v>165</v>
      </c>
      <c r="G27" s="1">
        <v>37988</v>
      </c>
      <c r="H27" t="s">
        <v>166</v>
      </c>
      <c r="I27" t="s">
        <v>59</v>
      </c>
      <c r="J27" t="s">
        <v>5</v>
      </c>
      <c r="K27" s="1">
        <v>43814</v>
      </c>
      <c r="L27" t="s">
        <v>188</v>
      </c>
      <c r="M27" t="s">
        <v>440</v>
      </c>
      <c r="N27" t="str">
        <f>VLOOKUP($E27,m1000M[],9,FALSE)</f>
        <v>1:28.82</v>
      </c>
      <c r="O27" t="str">
        <f>VLOOKUP($E27,m1000M[],8,FALSE)</f>
        <v>III</v>
      </c>
      <c r="P27" t="str">
        <f>VLOOKUP($E27,m1500m[],9,FALSE)</f>
        <v>2:19.17</v>
      </c>
      <c r="Q27" t="str">
        <f>VLOOKUP($E27,m1500m[],8,FALSE)</f>
        <v>III</v>
      </c>
      <c r="R27" t="str">
        <f>VLOOKUP($E27,m3000m[],9,FALSE)</f>
        <v>5:12.81</v>
      </c>
      <c r="S27" t="str">
        <f>VLOOKUP($E27,m3000m[],8,FALSE)</f>
        <v>MłS</v>
      </c>
    </row>
    <row r="28" spans="1:19" x14ac:dyDescent="0.25">
      <c r="A28" t="s">
        <v>48</v>
      </c>
      <c r="B28" t="s">
        <v>442</v>
      </c>
      <c r="C28" t="s">
        <v>443</v>
      </c>
      <c r="E28" t="s">
        <v>170</v>
      </c>
      <c r="F28" t="s">
        <v>76</v>
      </c>
      <c r="G28" s="1">
        <v>38018</v>
      </c>
      <c r="H28" t="s">
        <v>171</v>
      </c>
      <c r="I28" t="s">
        <v>59</v>
      </c>
      <c r="J28" t="s">
        <v>5</v>
      </c>
      <c r="K28" s="1">
        <v>43778</v>
      </c>
      <c r="L28" t="s">
        <v>188</v>
      </c>
      <c r="M28" t="s">
        <v>442</v>
      </c>
      <c r="N28" t="str">
        <f>VLOOKUP($E28,m1000M[],9,FALSE)</f>
        <v>1:34.31</v>
      </c>
      <c r="O28" t="str">
        <f>VLOOKUP($E28,m1000M[],8,FALSE)</f>
        <v>MłZ</v>
      </c>
      <c r="P28" t="e">
        <f>VLOOKUP($E28,m1500m[],9,FALSE)</f>
        <v>#N/A</v>
      </c>
      <c r="Q28" t="e">
        <f>VLOOKUP($E28,m1500m[],8,FALSE)</f>
        <v>#N/A</v>
      </c>
      <c r="R28" t="e">
        <f>VLOOKUP($E28,m3000m[],9,FALSE)</f>
        <v>#N/A</v>
      </c>
      <c r="S28" t="e">
        <f>VLOOKUP($E28,m3000m[],8,FALSE)</f>
        <v>#N/A</v>
      </c>
    </row>
    <row r="29" spans="1:19" x14ac:dyDescent="0.25">
      <c r="A29" t="s">
        <v>51</v>
      </c>
      <c r="B29" t="s">
        <v>442</v>
      </c>
      <c r="C29" t="s">
        <v>444</v>
      </c>
      <c r="E29" t="s">
        <v>162</v>
      </c>
      <c r="F29" t="s">
        <v>29</v>
      </c>
      <c r="G29" s="1">
        <v>37445</v>
      </c>
      <c r="H29" t="s">
        <v>163</v>
      </c>
      <c r="I29" t="s">
        <v>64</v>
      </c>
      <c r="J29" t="s">
        <v>134</v>
      </c>
      <c r="K29" s="1">
        <v>43842</v>
      </c>
      <c r="L29" t="s">
        <v>188</v>
      </c>
      <c r="M29" t="s">
        <v>442</v>
      </c>
      <c r="N29" t="str">
        <f>VLOOKUP($E29,m1000M[],9,FALSE)</f>
        <v>1:31.38</v>
      </c>
      <c r="O29" t="str">
        <f>VLOOKUP($E29,m1000M[],8,FALSE)</f>
        <v>MłZ</v>
      </c>
      <c r="P29" t="str">
        <f>VLOOKUP($E29,m1500m[],9,FALSE)</f>
        <v>2:23.59</v>
      </c>
      <c r="Q29" t="str">
        <f>VLOOKUP($E29,m1500m[],8,FALSE)</f>
        <v>MłZ</v>
      </c>
      <c r="R29" t="e">
        <f>VLOOKUP($E29,m3000m[],9,FALSE)</f>
        <v>#N/A</v>
      </c>
      <c r="S29" t="e">
        <f>VLOOKUP($E29,m3000m[],8,FALSE)</f>
        <v>#N/A</v>
      </c>
    </row>
    <row r="30" spans="1:19" x14ac:dyDescent="0.2">
      <c r="A30" t="s">
        <v>91</v>
      </c>
      <c r="B30" t="s">
        <v>445</v>
      </c>
      <c r="C30" t="s">
        <v>446</v>
      </c>
      <c r="E30" t="s">
        <v>167</v>
      </c>
      <c r="F30" t="s">
        <v>145</v>
      </c>
      <c r="G30" s="1">
        <v>37628</v>
      </c>
      <c r="H30" t="s">
        <v>168</v>
      </c>
      <c r="I30" t="s">
        <v>64</v>
      </c>
      <c r="J30" t="s">
        <v>169</v>
      </c>
      <c r="K30" s="1">
        <v>43816</v>
      </c>
      <c r="L30" t="s">
        <v>188</v>
      </c>
      <c r="M30" t="s">
        <v>445</v>
      </c>
      <c r="N30" t="str">
        <f>VLOOKUP($E30,m1000M[],9,FALSE)</f>
        <v>1:35.55</v>
      </c>
      <c r="O30" t="str">
        <f>VLOOKUP($E30,m1000M[],8,FALSE)</f>
        <v>MłS</v>
      </c>
      <c r="P30" t="str">
        <f>VLOOKUP($E30,m1500m[],9,FALSE)</f>
        <v>2:38.86</v>
      </c>
      <c r="Q30" t="str">
        <f>VLOOKUP($E30,m1500m[],8,FALSE)</f>
        <v>--</v>
      </c>
      <c r="R30" t="e">
        <f>VLOOKUP($E30,m3000m[],9,FALSE)</f>
        <v>#N/A</v>
      </c>
      <c r="S30" t="e">
        <f>VLOOKUP($E30,m3000m[],8,FALSE)</f>
        <v>#N/A</v>
      </c>
    </row>
    <row r="31" spans="1:19" x14ac:dyDescent="0.25">
      <c r="A31" t="s">
        <v>94</v>
      </c>
      <c r="B31" t="s">
        <v>447</v>
      </c>
      <c r="C31" t="s">
        <v>448</v>
      </c>
      <c r="E31" t="s">
        <v>160</v>
      </c>
      <c r="F31" t="s">
        <v>40</v>
      </c>
      <c r="G31" s="1">
        <v>37866</v>
      </c>
      <c r="H31" t="s">
        <v>161</v>
      </c>
      <c r="I31" t="s">
        <v>59</v>
      </c>
      <c r="J31" t="s">
        <v>5</v>
      </c>
      <c r="K31" s="1">
        <v>43829</v>
      </c>
      <c r="L31" t="s">
        <v>188</v>
      </c>
      <c r="M31" t="s">
        <v>447</v>
      </c>
      <c r="N31" t="str">
        <f>VLOOKUP($E31,m1000M[],9,FALSE)</f>
        <v>1:30.27</v>
      </c>
      <c r="O31" t="str">
        <f>VLOOKUP($E31,m1000M[],8,FALSE)</f>
        <v>MłZ</v>
      </c>
      <c r="P31" t="str">
        <f>VLOOKUP($E31,m1500m[],9,FALSE)</f>
        <v>2:18.94</v>
      </c>
      <c r="Q31" t="str">
        <f>VLOOKUP($E31,m1500m[],8,FALSE)</f>
        <v>III</v>
      </c>
      <c r="R31" t="str">
        <f>VLOOKUP($E31,m3000m[],9,FALSE)</f>
        <v>4:50.49</v>
      </c>
      <c r="S31" t="str">
        <f>VLOOKUP($E31,m3000m[],8,FALSE)</f>
        <v>MłZ</v>
      </c>
    </row>
    <row r="32" spans="1:19" x14ac:dyDescent="0.25">
      <c r="A32" t="s">
        <v>97</v>
      </c>
      <c r="B32" t="s">
        <v>449</v>
      </c>
      <c r="C32" t="s">
        <v>450</v>
      </c>
      <c r="E32" t="s">
        <v>172</v>
      </c>
      <c r="F32" t="s">
        <v>107</v>
      </c>
      <c r="G32" s="1">
        <v>37507</v>
      </c>
      <c r="H32" t="s">
        <v>173</v>
      </c>
      <c r="I32" t="s">
        <v>64</v>
      </c>
      <c r="J32" t="s">
        <v>5</v>
      </c>
      <c r="K32" s="1">
        <v>43778</v>
      </c>
      <c r="L32" t="s">
        <v>54</v>
      </c>
      <c r="M32" t="s">
        <v>449</v>
      </c>
      <c r="N32" t="str">
        <f>VLOOKUP($E32,m1000M[],9,FALSE)</f>
        <v>1:36.15</v>
      </c>
      <c r="O32" t="str">
        <f>VLOOKUP($E32,m1000M[],8,FALSE)</f>
        <v>MłS</v>
      </c>
      <c r="P32" t="str">
        <f>VLOOKUP($E32,m1500m[],9,FALSE)</f>
        <v>2:39.41</v>
      </c>
      <c r="Q32" t="str">
        <f>VLOOKUP($E32,m1500m[],8,FALSE)</f>
        <v>--</v>
      </c>
      <c r="R32" t="e">
        <f>VLOOKUP($E32,m3000m[],9,FALSE)</f>
        <v>#N/A</v>
      </c>
      <c r="S32" t="e">
        <f>VLOOKUP($E32,m3000m[],8,FALSE)</f>
        <v>#N/A</v>
      </c>
    </row>
    <row r="33" spans="1:27" x14ac:dyDescent="0.25">
      <c r="A33" t="s">
        <v>100</v>
      </c>
      <c r="B33" t="s">
        <v>451</v>
      </c>
      <c r="C33" t="s">
        <v>452</v>
      </c>
      <c r="E33" t="s">
        <v>453</v>
      </c>
      <c r="F33" t="s">
        <v>13</v>
      </c>
      <c r="G33" s="1">
        <v>38037</v>
      </c>
      <c r="H33" t="s">
        <v>454</v>
      </c>
      <c r="I33" t="s">
        <v>59</v>
      </c>
      <c r="J33" t="s">
        <v>169</v>
      </c>
      <c r="K33" s="1">
        <v>43849</v>
      </c>
      <c r="L33" t="s">
        <v>54</v>
      </c>
      <c r="M33" t="s">
        <v>451</v>
      </c>
      <c r="N33" t="str">
        <f>VLOOKUP($E33,m1000M[],9,FALSE)</f>
        <v>1:35.38</v>
      </c>
      <c r="O33" t="str">
        <f>VLOOKUP($E33,m1000M[],8,FALSE)</f>
        <v>MłS</v>
      </c>
      <c r="P33" t="str">
        <f>VLOOKUP($E33,m1500m[],9,FALSE)</f>
        <v>2:39.69</v>
      </c>
      <c r="Q33" t="str">
        <f>VLOOKUP($E33,m1500m[],8,FALSE)</f>
        <v>--</v>
      </c>
      <c r="R33" t="e">
        <f>VLOOKUP($E33,m3000m[],9,FALSE)</f>
        <v>#N/A</v>
      </c>
      <c r="S33" t="e">
        <f>VLOOKUP($E33,m3000m[],8,FALSE)</f>
        <v>#N/A</v>
      </c>
    </row>
    <row r="36" spans="1:27" x14ac:dyDescent="0.2">
      <c r="S36" t="s">
        <v>274</v>
      </c>
      <c r="T36" t="s">
        <v>275</v>
      </c>
      <c r="U36" t="s">
        <v>276</v>
      </c>
      <c r="V36" t="s">
        <v>277</v>
      </c>
      <c r="W36" t="s">
        <v>278</v>
      </c>
      <c r="X36" t="s">
        <v>279</v>
      </c>
      <c r="Y36" t="s">
        <v>280</v>
      </c>
      <c r="Z36" t="s">
        <v>281</v>
      </c>
      <c r="AA36" t="s">
        <v>282</v>
      </c>
    </row>
    <row r="37" spans="1:27" x14ac:dyDescent="0.25">
      <c r="O37" t="s">
        <v>0</v>
      </c>
      <c r="P37" t="s">
        <v>455</v>
      </c>
      <c r="Q37" t="s">
        <v>456</v>
      </c>
      <c r="S37" t="s">
        <v>106</v>
      </c>
      <c r="T37" t="s">
        <v>107</v>
      </c>
      <c r="U37" s="1">
        <v>36716</v>
      </c>
      <c r="V37" t="s">
        <v>108</v>
      </c>
      <c r="W37" t="s">
        <v>4</v>
      </c>
      <c r="X37" t="s">
        <v>5</v>
      </c>
      <c r="Y37" s="1">
        <v>43829</v>
      </c>
      <c r="Z37" t="s">
        <v>176</v>
      </c>
      <c r="AA37" t="s">
        <v>455</v>
      </c>
    </row>
    <row r="38" spans="1:27" x14ac:dyDescent="0.25">
      <c r="O38" t="s">
        <v>6</v>
      </c>
      <c r="P38" t="s">
        <v>457</v>
      </c>
      <c r="Q38" t="s">
        <v>458</v>
      </c>
      <c r="S38" t="s">
        <v>104</v>
      </c>
      <c r="T38" t="s">
        <v>66</v>
      </c>
      <c r="U38" s="1">
        <v>36888</v>
      </c>
      <c r="V38" t="s">
        <v>105</v>
      </c>
      <c r="W38" t="s">
        <v>4</v>
      </c>
      <c r="X38" t="s">
        <v>5</v>
      </c>
      <c r="Y38" s="1">
        <v>43829</v>
      </c>
      <c r="Z38" t="s">
        <v>176</v>
      </c>
      <c r="AA38" t="s">
        <v>457</v>
      </c>
    </row>
    <row r="39" spans="1:27" x14ac:dyDescent="0.25">
      <c r="O39" t="s">
        <v>11</v>
      </c>
      <c r="P39" t="s">
        <v>459</v>
      </c>
      <c r="Q39" t="s">
        <v>460</v>
      </c>
      <c r="S39" t="s">
        <v>115</v>
      </c>
      <c r="T39" t="s">
        <v>116</v>
      </c>
      <c r="U39" s="1">
        <v>37246</v>
      </c>
      <c r="V39" t="s">
        <v>117</v>
      </c>
      <c r="W39" t="s">
        <v>22</v>
      </c>
      <c r="X39" t="s">
        <v>169</v>
      </c>
      <c r="Y39" s="1">
        <v>43848</v>
      </c>
      <c r="Z39" t="s">
        <v>179</v>
      </c>
      <c r="AA39" t="s">
        <v>459</v>
      </c>
    </row>
    <row r="40" spans="1:27" x14ac:dyDescent="0.25">
      <c r="O40" t="s">
        <v>15</v>
      </c>
      <c r="P40" t="s">
        <v>461</v>
      </c>
      <c r="Q40" t="s">
        <v>462</v>
      </c>
      <c r="S40" t="s">
        <v>109</v>
      </c>
      <c r="T40" t="s">
        <v>29</v>
      </c>
      <c r="U40" s="1">
        <v>37269</v>
      </c>
      <c r="V40" t="s">
        <v>110</v>
      </c>
      <c r="W40" t="s">
        <v>22</v>
      </c>
      <c r="X40" t="s">
        <v>5</v>
      </c>
      <c r="Y40" s="1">
        <v>43828</v>
      </c>
      <c r="Z40" t="s">
        <v>179</v>
      </c>
      <c r="AA40" t="s">
        <v>461</v>
      </c>
    </row>
    <row r="41" spans="1:27" x14ac:dyDescent="0.25">
      <c r="O41" t="s">
        <v>18</v>
      </c>
      <c r="P41" t="s">
        <v>463</v>
      </c>
      <c r="Q41" t="s">
        <v>464</v>
      </c>
      <c r="S41" t="s">
        <v>111</v>
      </c>
      <c r="T41" t="s">
        <v>40</v>
      </c>
      <c r="U41" s="1">
        <v>36776</v>
      </c>
      <c r="V41" t="s">
        <v>112</v>
      </c>
      <c r="W41" t="s">
        <v>4</v>
      </c>
      <c r="X41" t="s">
        <v>10</v>
      </c>
      <c r="Y41" s="1">
        <v>43792</v>
      </c>
      <c r="Z41" t="s">
        <v>179</v>
      </c>
      <c r="AA41" t="s">
        <v>463</v>
      </c>
    </row>
    <row r="42" spans="1:27" x14ac:dyDescent="0.25">
      <c r="O42" t="s">
        <v>23</v>
      </c>
      <c r="P42" t="s">
        <v>465</v>
      </c>
      <c r="Q42" t="s">
        <v>466</v>
      </c>
      <c r="S42" t="s">
        <v>113</v>
      </c>
      <c r="T42" t="s">
        <v>25</v>
      </c>
      <c r="U42" s="1">
        <v>37171</v>
      </c>
      <c r="V42" t="s">
        <v>114</v>
      </c>
      <c r="W42" t="s">
        <v>22</v>
      </c>
      <c r="X42" t="s">
        <v>5</v>
      </c>
      <c r="Y42" s="1">
        <v>43751</v>
      </c>
      <c r="Z42" t="s">
        <v>185</v>
      </c>
      <c r="AA42" t="s">
        <v>465</v>
      </c>
    </row>
    <row r="43" spans="1:27" x14ac:dyDescent="0.25">
      <c r="O43" t="s">
        <v>27</v>
      </c>
      <c r="P43" t="s">
        <v>467</v>
      </c>
      <c r="Q43" t="s">
        <v>468</v>
      </c>
      <c r="S43" t="s">
        <v>122</v>
      </c>
      <c r="T43" t="s">
        <v>123</v>
      </c>
      <c r="U43" s="1">
        <v>36949</v>
      </c>
      <c r="V43" t="s">
        <v>124</v>
      </c>
      <c r="W43" t="s">
        <v>4</v>
      </c>
      <c r="X43" t="s">
        <v>169</v>
      </c>
      <c r="Y43" s="1">
        <v>43848</v>
      </c>
      <c r="Z43" t="s">
        <v>185</v>
      </c>
      <c r="AA43" t="s">
        <v>467</v>
      </c>
    </row>
    <row r="44" spans="1:27" x14ac:dyDescent="0.25">
      <c r="O44" t="s">
        <v>31</v>
      </c>
      <c r="P44" t="s">
        <v>469</v>
      </c>
      <c r="Q44" t="s">
        <v>470</v>
      </c>
      <c r="S44" t="s">
        <v>120</v>
      </c>
      <c r="T44" t="s">
        <v>29</v>
      </c>
      <c r="U44" s="1">
        <v>37027</v>
      </c>
      <c r="V44" t="s">
        <v>121</v>
      </c>
      <c r="W44" t="s">
        <v>4</v>
      </c>
      <c r="X44" t="s">
        <v>5</v>
      </c>
      <c r="Y44" s="1">
        <v>43829</v>
      </c>
      <c r="Z44" t="s">
        <v>185</v>
      </c>
      <c r="AA44" t="s">
        <v>469</v>
      </c>
    </row>
    <row r="45" spans="1:27" x14ac:dyDescent="0.25">
      <c r="O45" t="s">
        <v>35</v>
      </c>
      <c r="P45" t="s">
        <v>471</v>
      </c>
      <c r="Q45" t="s">
        <v>472</v>
      </c>
      <c r="S45" t="s">
        <v>118</v>
      </c>
      <c r="T45" t="s">
        <v>66</v>
      </c>
      <c r="U45" s="1">
        <v>37128</v>
      </c>
      <c r="V45" t="s">
        <v>119</v>
      </c>
      <c r="W45" t="s">
        <v>22</v>
      </c>
      <c r="X45" t="s">
        <v>5</v>
      </c>
      <c r="Y45" s="1">
        <v>43828</v>
      </c>
      <c r="Z45" t="s">
        <v>185</v>
      </c>
      <c r="AA45" t="s">
        <v>471</v>
      </c>
    </row>
    <row r="46" spans="1:27" x14ac:dyDescent="0.25">
      <c r="O46" t="s">
        <v>38</v>
      </c>
      <c r="P46" t="s">
        <v>473</v>
      </c>
      <c r="Q46" t="s">
        <v>474</v>
      </c>
      <c r="S46" t="s">
        <v>125</v>
      </c>
      <c r="T46" t="s">
        <v>79</v>
      </c>
      <c r="U46" s="1">
        <v>36899</v>
      </c>
      <c r="V46" t="s">
        <v>126</v>
      </c>
      <c r="W46" t="s">
        <v>4</v>
      </c>
      <c r="X46" t="s">
        <v>5</v>
      </c>
      <c r="Y46" s="1">
        <v>43764</v>
      </c>
      <c r="Z46" t="s">
        <v>185</v>
      </c>
      <c r="AA46" t="s">
        <v>473</v>
      </c>
    </row>
    <row r="47" spans="1:27" x14ac:dyDescent="0.25">
      <c r="O47" t="s">
        <v>42</v>
      </c>
      <c r="P47" t="s">
        <v>475</v>
      </c>
      <c r="Q47" t="s">
        <v>476</v>
      </c>
      <c r="S47" t="s">
        <v>127</v>
      </c>
      <c r="T47" t="s">
        <v>13</v>
      </c>
      <c r="U47" s="1">
        <v>37293</v>
      </c>
      <c r="V47" t="s">
        <v>128</v>
      </c>
      <c r="W47" t="s">
        <v>22</v>
      </c>
      <c r="X47" t="s">
        <v>5</v>
      </c>
      <c r="Y47" s="1">
        <v>43764</v>
      </c>
      <c r="Z47" t="s">
        <v>185</v>
      </c>
      <c r="AA47" t="s">
        <v>475</v>
      </c>
    </row>
    <row r="48" spans="1:27" x14ac:dyDescent="0.25">
      <c r="O48" t="s">
        <v>45</v>
      </c>
      <c r="P48" t="s">
        <v>477</v>
      </c>
      <c r="Q48" t="s">
        <v>478</v>
      </c>
      <c r="S48" t="s">
        <v>129</v>
      </c>
      <c r="T48" t="s">
        <v>29</v>
      </c>
      <c r="U48" s="1">
        <v>37011</v>
      </c>
      <c r="V48" t="s">
        <v>130</v>
      </c>
      <c r="W48" t="s">
        <v>4</v>
      </c>
      <c r="X48" t="s">
        <v>5</v>
      </c>
      <c r="Y48" s="1">
        <v>43813</v>
      </c>
      <c r="Z48" t="s">
        <v>55</v>
      </c>
      <c r="AA48" t="s">
        <v>477</v>
      </c>
    </row>
    <row r="49" spans="15:27" x14ac:dyDescent="0.25">
      <c r="O49" t="s">
        <v>0</v>
      </c>
      <c r="P49" t="s">
        <v>479</v>
      </c>
      <c r="Q49" t="s">
        <v>480</v>
      </c>
      <c r="S49" t="s">
        <v>135</v>
      </c>
      <c r="T49" t="s">
        <v>29</v>
      </c>
      <c r="U49" s="1">
        <v>37913</v>
      </c>
      <c r="V49" t="s">
        <v>136</v>
      </c>
      <c r="W49" t="s">
        <v>59</v>
      </c>
      <c r="X49" t="s">
        <v>244</v>
      </c>
      <c r="Y49" s="1">
        <v>43814</v>
      </c>
      <c r="Z49" t="s">
        <v>179</v>
      </c>
      <c r="AA49" t="s">
        <v>479</v>
      </c>
    </row>
    <row r="50" spans="15:27" x14ac:dyDescent="0.25">
      <c r="O50" t="s">
        <v>6</v>
      </c>
      <c r="P50" t="s">
        <v>481</v>
      </c>
      <c r="Q50" t="s">
        <v>482</v>
      </c>
      <c r="S50" t="s">
        <v>139</v>
      </c>
      <c r="T50" t="s">
        <v>13</v>
      </c>
      <c r="U50" s="1">
        <v>38006</v>
      </c>
      <c r="V50" t="s">
        <v>140</v>
      </c>
      <c r="W50" t="s">
        <v>59</v>
      </c>
      <c r="X50" t="s">
        <v>5</v>
      </c>
      <c r="Y50" s="1">
        <v>43829</v>
      </c>
      <c r="Z50" t="s">
        <v>179</v>
      </c>
      <c r="AA50" t="s">
        <v>481</v>
      </c>
    </row>
    <row r="51" spans="15:27" x14ac:dyDescent="0.25">
      <c r="O51" t="s">
        <v>11</v>
      </c>
      <c r="P51" t="s">
        <v>483</v>
      </c>
      <c r="Q51" t="s">
        <v>484</v>
      </c>
      <c r="S51" t="s">
        <v>144</v>
      </c>
      <c r="T51" t="s">
        <v>145</v>
      </c>
      <c r="U51" s="1">
        <v>37852</v>
      </c>
      <c r="V51" t="s">
        <v>146</v>
      </c>
      <c r="W51" t="s">
        <v>59</v>
      </c>
      <c r="X51" t="s">
        <v>169</v>
      </c>
      <c r="Y51" s="1">
        <v>43816</v>
      </c>
      <c r="Z51" t="s">
        <v>179</v>
      </c>
      <c r="AA51" t="s">
        <v>483</v>
      </c>
    </row>
    <row r="52" spans="15:27" x14ac:dyDescent="0.25">
      <c r="O52" t="s">
        <v>15</v>
      </c>
      <c r="P52" t="s">
        <v>485</v>
      </c>
      <c r="Q52" t="s">
        <v>486</v>
      </c>
      <c r="S52" t="s">
        <v>137</v>
      </c>
      <c r="T52" t="s">
        <v>8</v>
      </c>
      <c r="U52" s="1">
        <v>37879</v>
      </c>
      <c r="V52" t="s">
        <v>138</v>
      </c>
      <c r="W52" t="s">
        <v>59</v>
      </c>
      <c r="X52" t="s">
        <v>5</v>
      </c>
      <c r="Y52" s="1">
        <v>43778</v>
      </c>
      <c r="Z52" t="s">
        <v>179</v>
      </c>
      <c r="AA52" t="s">
        <v>485</v>
      </c>
    </row>
    <row r="53" spans="15:27" x14ac:dyDescent="0.25">
      <c r="O53" t="s">
        <v>18</v>
      </c>
      <c r="P53" t="s">
        <v>487</v>
      </c>
      <c r="Q53" t="s">
        <v>488</v>
      </c>
      <c r="S53" t="s">
        <v>151</v>
      </c>
      <c r="T53" t="s">
        <v>25</v>
      </c>
      <c r="U53" s="1">
        <v>37765</v>
      </c>
      <c r="V53" t="s">
        <v>152</v>
      </c>
      <c r="W53" t="s">
        <v>64</v>
      </c>
      <c r="X53" t="s">
        <v>5</v>
      </c>
      <c r="Y53" s="1">
        <v>43829</v>
      </c>
      <c r="Z53" t="s">
        <v>185</v>
      </c>
      <c r="AA53" t="s">
        <v>487</v>
      </c>
    </row>
    <row r="54" spans="15:27" x14ac:dyDescent="0.25">
      <c r="O54" t="s">
        <v>23</v>
      </c>
      <c r="P54" t="s">
        <v>489</v>
      </c>
      <c r="Q54" t="s">
        <v>490</v>
      </c>
      <c r="S54" t="s">
        <v>142</v>
      </c>
      <c r="T54" t="s">
        <v>13</v>
      </c>
      <c r="U54" s="1">
        <v>37854</v>
      </c>
      <c r="V54" t="s">
        <v>143</v>
      </c>
      <c r="W54" t="s">
        <v>59</v>
      </c>
      <c r="X54" t="s">
        <v>141</v>
      </c>
      <c r="Y54" s="1">
        <v>43756</v>
      </c>
      <c r="Z54" t="s">
        <v>185</v>
      </c>
      <c r="AA54" t="s">
        <v>489</v>
      </c>
    </row>
    <row r="55" spans="15:27" x14ac:dyDescent="0.25">
      <c r="O55" t="s">
        <v>27</v>
      </c>
      <c r="P55" t="s">
        <v>491</v>
      </c>
      <c r="Q55" t="s">
        <v>492</v>
      </c>
      <c r="S55" t="s">
        <v>155</v>
      </c>
      <c r="T55" t="s">
        <v>13</v>
      </c>
      <c r="U55" s="1">
        <v>37443</v>
      </c>
      <c r="V55" t="s">
        <v>156</v>
      </c>
      <c r="W55" t="s">
        <v>64</v>
      </c>
      <c r="X55" t="s">
        <v>5</v>
      </c>
      <c r="Y55" s="1">
        <v>43806</v>
      </c>
      <c r="Z55" t="s">
        <v>185</v>
      </c>
      <c r="AA55" t="s">
        <v>491</v>
      </c>
    </row>
    <row r="56" spans="15:27" x14ac:dyDescent="0.25">
      <c r="O56" t="s">
        <v>31</v>
      </c>
      <c r="P56" t="s">
        <v>493</v>
      </c>
      <c r="Q56" t="s">
        <v>494</v>
      </c>
      <c r="S56" t="s">
        <v>147</v>
      </c>
      <c r="T56" t="s">
        <v>25</v>
      </c>
      <c r="U56" s="1">
        <v>37695</v>
      </c>
      <c r="V56" t="s">
        <v>148</v>
      </c>
      <c r="W56" t="s">
        <v>64</v>
      </c>
      <c r="X56" t="s">
        <v>5</v>
      </c>
      <c r="Y56" s="1">
        <v>43757</v>
      </c>
      <c r="Z56" t="s">
        <v>185</v>
      </c>
      <c r="AA56" t="s">
        <v>493</v>
      </c>
    </row>
    <row r="57" spans="15:27" x14ac:dyDescent="0.25">
      <c r="O57" t="s">
        <v>35</v>
      </c>
      <c r="P57" t="s">
        <v>495</v>
      </c>
      <c r="Q57" t="s">
        <v>496</v>
      </c>
      <c r="S57" t="s">
        <v>157</v>
      </c>
      <c r="T57" t="s">
        <v>158</v>
      </c>
      <c r="U57" s="1">
        <v>37981</v>
      </c>
      <c r="V57" t="s">
        <v>159</v>
      </c>
      <c r="W57" t="s">
        <v>59</v>
      </c>
      <c r="X57" t="s">
        <v>5</v>
      </c>
      <c r="Y57" s="1">
        <v>43828</v>
      </c>
      <c r="Z57" t="s">
        <v>185</v>
      </c>
      <c r="AA57" t="s">
        <v>495</v>
      </c>
    </row>
    <row r="58" spans="15:27" x14ac:dyDescent="0.25">
      <c r="O58" t="s">
        <v>38</v>
      </c>
      <c r="P58" t="s">
        <v>497</v>
      </c>
      <c r="Q58" t="s">
        <v>498</v>
      </c>
      <c r="S58" t="s">
        <v>153</v>
      </c>
      <c r="T58" t="s">
        <v>2</v>
      </c>
      <c r="U58" s="1">
        <v>38145</v>
      </c>
      <c r="V58" t="s">
        <v>154</v>
      </c>
      <c r="W58" t="s">
        <v>59</v>
      </c>
      <c r="X58" t="s">
        <v>169</v>
      </c>
      <c r="Y58" s="1">
        <v>43848</v>
      </c>
      <c r="Z58" t="s">
        <v>185</v>
      </c>
      <c r="AA58" t="s">
        <v>497</v>
      </c>
    </row>
    <row r="59" spans="15:27" x14ac:dyDescent="0.25">
      <c r="O59" t="s">
        <v>42</v>
      </c>
      <c r="P59" t="s">
        <v>499</v>
      </c>
      <c r="Q59" t="s">
        <v>500</v>
      </c>
      <c r="S59" t="s">
        <v>164</v>
      </c>
      <c r="T59" t="s">
        <v>165</v>
      </c>
      <c r="U59" s="1">
        <v>37988</v>
      </c>
      <c r="V59" t="s">
        <v>166</v>
      </c>
      <c r="W59" t="s">
        <v>59</v>
      </c>
      <c r="X59" t="s">
        <v>5</v>
      </c>
      <c r="Y59" s="1">
        <v>43813</v>
      </c>
      <c r="Z59" t="s">
        <v>188</v>
      </c>
      <c r="AA59" t="s">
        <v>499</v>
      </c>
    </row>
    <row r="60" spans="15:27" x14ac:dyDescent="0.25">
      <c r="O60" t="s">
        <v>45</v>
      </c>
      <c r="P60" t="s">
        <v>501</v>
      </c>
      <c r="Q60" t="s">
        <v>502</v>
      </c>
      <c r="S60" t="s">
        <v>149</v>
      </c>
      <c r="T60" t="s">
        <v>66</v>
      </c>
      <c r="U60" s="1">
        <v>37481</v>
      </c>
      <c r="V60" t="s">
        <v>150</v>
      </c>
      <c r="W60" t="s">
        <v>64</v>
      </c>
      <c r="X60" t="s">
        <v>5</v>
      </c>
      <c r="Y60" s="1">
        <v>43764</v>
      </c>
      <c r="Z60" t="s">
        <v>188</v>
      </c>
      <c r="AA60" t="s">
        <v>501</v>
      </c>
    </row>
    <row r="61" spans="15:27" x14ac:dyDescent="0.25">
      <c r="O61" t="s">
        <v>48</v>
      </c>
      <c r="P61" t="s">
        <v>503</v>
      </c>
      <c r="Q61" t="s">
        <v>504</v>
      </c>
      <c r="S61" t="s">
        <v>160</v>
      </c>
      <c r="T61" t="s">
        <v>40</v>
      </c>
      <c r="U61" s="1">
        <v>37866</v>
      </c>
      <c r="V61" t="s">
        <v>161</v>
      </c>
      <c r="W61" t="s">
        <v>59</v>
      </c>
      <c r="X61" t="s">
        <v>5</v>
      </c>
      <c r="Y61" s="1">
        <v>43829</v>
      </c>
      <c r="Z61" t="s">
        <v>54</v>
      </c>
      <c r="AA61" t="s">
        <v>503</v>
      </c>
    </row>
    <row r="62" spans="15:27" x14ac:dyDescent="0.25">
      <c r="O62" t="s">
        <v>51</v>
      </c>
      <c r="P62" t="s">
        <v>505</v>
      </c>
      <c r="Q62" t="s">
        <v>506</v>
      </c>
      <c r="S62" t="s">
        <v>162</v>
      </c>
      <c r="T62" t="s">
        <v>29</v>
      </c>
      <c r="U62" s="1">
        <v>37445</v>
      </c>
      <c r="V62" t="s">
        <v>163</v>
      </c>
      <c r="W62" t="s">
        <v>64</v>
      </c>
      <c r="X62" t="s">
        <v>134</v>
      </c>
      <c r="Y62" s="1">
        <v>43841</v>
      </c>
      <c r="Z62" t="s">
        <v>54</v>
      </c>
      <c r="AA62" t="s">
        <v>505</v>
      </c>
    </row>
    <row r="63" spans="15:27" x14ac:dyDescent="0.25">
      <c r="O63" t="s">
        <v>91</v>
      </c>
      <c r="P63" t="s">
        <v>507</v>
      </c>
      <c r="Q63" t="s">
        <v>508</v>
      </c>
      <c r="S63" t="s">
        <v>170</v>
      </c>
      <c r="T63" t="s">
        <v>76</v>
      </c>
      <c r="U63" s="1">
        <v>38018</v>
      </c>
      <c r="V63" t="s">
        <v>171</v>
      </c>
      <c r="W63" t="s">
        <v>59</v>
      </c>
      <c r="X63" t="s">
        <v>5</v>
      </c>
      <c r="Y63" s="1">
        <v>43778</v>
      </c>
      <c r="Z63" t="s">
        <v>54</v>
      </c>
      <c r="AA63" t="s">
        <v>507</v>
      </c>
    </row>
    <row r="64" spans="15:27" x14ac:dyDescent="0.25">
      <c r="O64" t="s">
        <v>94</v>
      </c>
      <c r="P64" t="s">
        <v>509</v>
      </c>
      <c r="Q64" t="s">
        <v>510</v>
      </c>
      <c r="S64" t="s">
        <v>453</v>
      </c>
      <c r="T64" t="s">
        <v>13</v>
      </c>
      <c r="U64" s="1">
        <v>38037</v>
      </c>
      <c r="V64" t="s">
        <v>454</v>
      </c>
      <c r="W64" t="s">
        <v>59</v>
      </c>
      <c r="X64" t="s">
        <v>169</v>
      </c>
      <c r="Y64" s="1">
        <v>43848</v>
      </c>
      <c r="Z64" t="s">
        <v>55</v>
      </c>
      <c r="AA64" t="s">
        <v>509</v>
      </c>
    </row>
    <row r="65" spans="15:27" x14ac:dyDescent="0.25">
      <c r="O65" t="s">
        <v>97</v>
      </c>
      <c r="P65" t="s">
        <v>511</v>
      </c>
      <c r="Q65" t="s">
        <v>512</v>
      </c>
      <c r="S65" t="s">
        <v>167</v>
      </c>
      <c r="T65" t="s">
        <v>145</v>
      </c>
      <c r="U65" s="1">
        <v>37628</v>
      </c>
      <c r="V65" t="s">
        <v>168</v>
      </c>
      <c r="W65" t="s">
        <v>64</v>
      </c>
      <c r="X65" t="s">
        <v>169</v>
      </c>
      <c r="Y65" s="1">
        <v>43816</v>
      </c>
      <c r="Z65" t="s">
        <v>55</v>
      </c>
      <c r="AA65" t="s">
        <v>511</v>
      </c>
    </row>
    <row r="66" spans="15:27" x14ac:dyDescent="0.25">
      <c r="O66" t="s">
        <v>100</v>
      </c>
      <c r="P66" t="s">
        <v>513</v>
      </c>
      <c r="S66" t="s">
        <v>172</v>
      </c>
      <c r="T66" t="s">
        <v>107</v>
      </c>
      <c r="U66" s="1">
        <v>37507</v>
      </c>
      <c r="V66" t="s">
        <v>173</v>
      </c>
      <c r="W66" t="s">
        <v>64</v>
      </c>
      <c r="X66" t="s">
        <v>169</v>
      </c>
      <c r="Y66" s="1">
        <v>43848</v>
      </c>
      <c r="Z66" t="s">
        <v>55</v>
      </c>
      <c r="AA66" t="s">
        <v>513</v>
      </c>
    </row>
    <row r="68" spans="15:27" x14ac:dyDescent="0.25">
      <c r="S68" t="s">
        <v>274</v>
      </c>
      <c r="T68" t="s">
        <v>275</v>
      </c>
      <c r="U68" t="s">
        <v>276</v>
      </c>
      <c r="V68" t="s">
        <v>277</v>
      </c>
      <c r="W68" t="s">
        <v>278</v>
      </c>
      <c r="X68" t="s">
        <v>279</v>
      </c>
      <c r="Y68" t="s">
        <v>280</v>
      </c>
      <c r="Z68" t="s">
        <v>281</v>
      </c>
      <c r="AA68" t="s">
        <v>282</v>
      </c>
    </row>
    <row r="69" spans="15:27" x14ac:dyDescent="0.25">
      <c r="O69" t="s">
        <v>0</v>
      </c>
      <c r="P69" t="s">
        <v>514</v>
      </c>
      <c r="Q69" t="s">
        <v>515</v>
      </c>
      <c r="S69" t="s">
        <v>106</v>
      </c>
      <c r="T69" t="s">
        <v>107</v>
      </c>
      <c r="U69" s="1">
        <v>36716</v>
      </c>
      <c r="V69" t="s">
        <v>108</v>
      </c>
      <c r="W69" t="s">
        <v>4</v>
      </c>
      <c r="X69" t="s">
        <v>5</v>
      </c>
      <c r="Y69" s="1">
        <v>43765</v>
      </c>
      <c r="Z69" t="s">
        <v>176</v>
      </c>
      <c r="AA69" t="s">
        <v>514</v>
      </c>
    </row>
    <row r="70" spans="15:27" x14ac:dyDescent="0.25">
      <c r="O70" t="s">
        <v>6</v>
      </c>
      <c r="P70" t="s">
        <v>516</v>
      </c>
      <c r="Q70" t="s">
        <v>517</v>
      </c>
      <c r="S70" t="s">
        <v>104</v>
      </c>
      <c r="T70" t="s">
        <v>66</v>
      </c>
      <c r="U70" s="1">
        <v>36888</v>
      </c>
      <c r="V70" t="s">
        <v>105</v>
      </c>
      <c r="W70" t="s">
        <v>4</v>
      </c>
      <c r="X70" t="s">
        <v>10</v>
      </c>
      <c r="Y70" s="1">
        <v>43793</v>
      </c>
      <c r="Z70" t="s">
        <v>179</v>
      </c>
      <c r="AA70" t="s">
        <v>516</v>
      </c>
    </row>
    <row r="71" spans="15:27" x14ac:dyDescent="0.25">
      <c r="O71" t="s">
        <v>11</v>
      </c>
      <c r="P71" t="s">
        <v>518</v>
      </c>
      <c r="Q71" t="s">
        <v>519</v>
      </c>
      <c r="S71" t="s">
        <v>111</v>
      </c>
      <c r="T71" t="s">
        <v>40</v>
      </c>
      <c r="U71" s="1">
        <v>36776</v>
      </c>
      <c r="V71" t="s">
        <v>112</v>
      </c>
      <c r="W71" t="s">
        <v>4</v>
      </c>
      <c r="X71" t="s">
        <v>5</v>
      </c>
      <c r="Y71" s="1">
        <v>43765</v>
      </c>
      <c r="Z71" t="s">
        <v>179</v>
      </c>
      <c r="AA71" t="s">
        <v>518</v>
      </c>
    </row>
    <row r="72" spans="15:27" x14ac:dyDescent="0.25">
      <c r="O72" t="s">
        <v>15</v>
      </c>
      <c r="P72" t="s">
        <v>520</v>
      </c>
      <c r="Q72" t="s">
        <v>521</v>
      </c>
      <c r="S72" t="s">
        <v>109</v>
      </c>
      <c r="T72" t="s">
        <v>29</v>
      </c>
      <c r="U72" s="1">
        <v>37269</v>
      </c>
      <c r="V72" t="s">
        <v>110</v>
      </c>
      <c r="W72" t="s">
        <v>22</v>
      </c>
      <c r="X72" t="s">
        <v>5</v>
      </c>
      <c r="Y72" s="1">
        <v>43814</v>
      </c>
      <c r="Z72" t="s">
        <v>179</v>
      </c>
      <c r="AA72" t="s">
        <v>520</v>
      </c>
    </row>
    <row r="73" spans="15:27" x14ac:dyDescent="0.25">
      <c r="O73" t="s">
        <v>18</v>
      </c>
      <c r="P73" t="s">
        <v>522</v>
      </c>
      <c r="Q73" t="s">
        <v>523</v>
      </c>
      <c r="S73" t="s">
        <v>113</v>
      </c>
      <c r="T73" t="s">
        <v>25</v>
      </c>
      <c r="U73" s="1">
        <v>37171</v>
      </c>
      <c r="V73" t="s">
        <v>114</v>
      </c>
      <c r="W73" t="s">
        <v>22</v>
      </c>
      <c r="X73" t="s">
        <v>5</v>
      </c>
      <c r="Y73" s="1">
        <v>43765</v>
      </c>
      <c r="Z73" t="s">
        <v>179</v>
      </c>
      <c r="AA73" t="s">
        <v>522</v>
      </c>
    </row>
    <row r="74" spans="15:27" x14ac:dyDescent="0.25">
      <c r="O74" t="s">
        <v>23</v>
      </c>
      <c r="P74" t="s">
        <v>524</v>
      </c>
      <c r="Q74" t="s">
        <v>525</v>
      </c>
      <c r="S74" t="s">
        <v>115</v>
      </c>
      <c r="T74" t="s">
        <v>116</v>
      </c>
      <c r="U74" s="1">
        <v>37246</v>
      </c>
      <c r="V74" t="s">
        <v>117</v>
      </c>
      <c r="W74" t="s">
        <v>22</v>
      </c>
      <c r="X74" t="s">
        <v>5</v>
      </c>
      <c r="Y74" s="1">
        <v>43814</v>
      </c>
      <c r="Z74" t="s">
        <v>179</v>
      </c>
      <c r="AA74" t="s">
        <v>524</v>
      </c>
    </row>
    <row r="75" spans="15:27" x14ac:dyDescent="0.25">
      <c r="O75" t="s">
        <v>27</v>
      </c>
      <c r="P75" t="s">
        <v>526</v>
      </c>
      <c r="Q75" t="s">
        <v>527</v>
      </c>
      <c r="S75" t="s">
        <v>122</v>
      </c>
      <c r="T75" t="s">
        <v>123</v>
      </c>
      <c r="U75" s="1">
        <v>36949</v>
      </c>
      <c r="V75" t="s">
        <v>124</v>
      </c>
      <c r="W75" t="s">
        <v>4</v>
      </c>
      <c r="X75" t="s">
        <v>5</v>
      </c>
      <c r="Y75" s="1">
        <v>43814</v>
      </c>
      <c r="Z75" t="s">
        <v>185</v>
      </c>
      <c r="AA75" t="s">
        <v>526</v>
      </c>
    </row>
    <row r="76" spans="15:27" x14ac:dyDescent="0.25">
      <c r="O76" t="s">
        <v>31</v>
      </c>
      <c r="P76" t="s">
        <v>528</v>
      </c>
      <c r="Q76" t="s">
        <v>529</v>
      </c>
      <c r="S76" t="s">
        <v>118</v>
      </c>
      <c r="T76" t="s">
        <v>66</v>
      </c>
      <c r="U76" s="1">
        <v>37128</v>
      </c>
      <c r="V76" t="s">
        <v>119</v>
      </c>
      <c r="W76" t="s">
        <v>22</v>
      </c>
      <c r="X76" t="s">
        <v>5</v>
      </c>
      <c r="Y76" s="1">
        <v>43779</v>
      </c>
      <c r="Z76" t="s">
        <v>185</v>
      </c>
      <c r="AA76" t="s">
        <v>528</v>
      </c>
    </row>
    <row r="77" spans="15:27" x14ac:dyDescent="0.25">
      <c r="O77" t="s">
        <v>35</v>
      </c>
      <c r="P77" t="s">
        <v>530</v>
      </c>
      <c r="Q77" t="s">
        <v>531</v>
      </c>
      <c r="S77" t="s">
        <v>120</v>
      </c>
      <c r="T77" t="s">
        <v>29</v>
      </c>
      <c r="U77" s="1">
        <v>37027</v>
      </c>
      <c r="V77" t="s">
        <v>121</v>
      </c>
      <c r="W77" t="s">
        <v>4</v>
      </c>
      <c r="X77" t="s">
        <v>5</v>
      </c>
      <c r="Y77" s="1">
        <v>43814</v>
      </c>
      <c r="Z77" t="s">
        <v>185</v>
      </c>
      <c r="AA77" t="s">
        <v>530</v>
      </c>
    </row>
    <row r="78" spans="15:27" x14ac:dyDescent="0.25">
      <c r="O78" t="s">
        <v>38</v>
      </c>
      <c r="P78" t="s">
        <v>532</v>
      </c>
      <c r="Q78" t="s">
        <v>533</v>
      </c>
      <c r="S78" t="s">
        <v>125</v>
      </c>
      <c r="T78" t="s">
        <v>79</v>
      </c>
      <c r="U78" s="1">
        <v>36899</v>
      </c>
      <c r="V78" t="s">
        <v>126</v>
      </c>
      <c r="W78" t="s">
        <v>4</v>
      </c>
      <c r="X78" t="s">
        <v>169</v>
      </c>
      <c r="Y78" s="1">
        <v>43819</v>
      </c>
      <c r="Z78" t="s">
        <v>185</v>
      </c>
      <c r="AA78" t="s">
        <v>532</v>
      </c>
    </row>
    <row r="79" spans="15:27" x14ac:dyDescent="0.25">
      <c r="O79" t="s">
        <v>42</v>
      </c>
      <c r="P79" t="s">
        <v>534</v>
      </c>
      <c r="Q79" t="s">
        <v>535</v>
      </c>
      <c r="S79" t="s">
        <v>127</v>
      </c>
      <c r="T79" t="s">
        <v>13</v>
      </c>
      <c r="U79" s="1">
        <v>37293</v>
      </c>
      <c r="V79" t="s">
        <v>128</v>
      </c>
      <c r="W79" t="s">
        <v>22</v>
      </c>
      <c r="X79" t="s">
        <v>5</v>
      </c>
      <c r="Y79" s="1">
        <v>43765</v>
      </c>
      <c r="Z79" t="s">
        <v>188</v>
      </c>
      <c r="AA79" t="s">
        <v>534</v>
      </c>
    </row>
    <row r="80" spans="15:27" x14ac:dyDescent="0.25">
      <c r="O80" t="s">
        <v>0</v>
      </c>
      <c r="P80" t="s">
        <v>536</v>
      </c>
      <c r="Q80" t="s">
        <v>537</v>
      </c>
      <c r="S80" t="s">
        <v>137</v>
      </c>
      <c r="T80" t="s">
        <v>8</v>
      </c>
      <c r="U80" s="1">
        <v>37879</v>
      </c>
      <c r="V80" t="s">
        <v>138</v>
      </c>
      <c r="W80" t="s">
        <v>59</v>
      </c>
      <c r="X80" t="s">
        <v>5</v>
      </c>
      <c r="Y80" s="1">
        <v>43814</v>
      </c>
      <c r="Z80" t="s">
        <v>179</v>
      </c>
      <c r="AA80" t="s">
        <v>536</v>
      </c>
    </row>
    <row r="81" spans="15:27" x14ac:dyDescent="0.25">
      <c r="O81" t="s">
        <v>6</v>
      </c>
      <c r="P81" t="s">
        <v>538</v>
      </c>
      <c r="Q81" t="s">
        <v>539</v>
      </c>
      <c r="S81" t="s">
        <v>144</v>
      </c>
      <c r="T81" t="s">
        <v>145</v>
      </c>
      <c r="U81" s="1">
        <v>37852</v>
      </c>
      <c r="V81" t="s">
        <v>146</v>
      </c>
      <c r="W81" t="s">
        <v>59</v>
      </c>
      <c r="X81" t="s">
        <v>169</v>
      </c>
      <c r="Y81" s="1">
        <v>43819</v>
      </c>
      <c r="Z81" t="s">
        <v>179</v>
      </c>
      <c r="AA81" t="s">
        <v>538</v>
      </c>
    </row>
    <row r="82" spans="15:27" x14ac:dyDescent="0.25">
      <c r="O82" t="s">
        <v>11</v>
      </c>
      <c r="P82" t="s">
        <v>540</v>
      </c>
      <c r="Q82" t="s">
        <v>541</v>
      </c>
      <c r="S82" t="s">
        <v>135</v>
      </c>
      <c r="T82" t="s">
        <v>29</v>
      </c>
      <c r="U82" s="1">
        <v>37913</v>
      </c>
      <c r="V82" t="s">
        <v>136</v>
      </c>
      <c r="W82" t="s">
        <v>59</v>
      </c>
      <c r="X82" t="s">
        <v>5</v>
      </c>
      <c r="Y82" s="1">
        <v>43765</v>
      </c>
      <c r="Z82" t="s">
        <v>179</v>
      </c>
      <c r="AA82" t="s">
        <v>540</v>
      </c>
    </row>
    <row r="83" spans="15:27" x14ac:dyDescent="0.25">
      <c r="O83" t="s">
        <v>15</v>
      </c>
      <c r="P83" t="s">
        <v>542</v>
      </c>
      <c r="Q83" t="s">
        <v>543</v>
      </c>
      <c r="S83" t="s">
        <v>139</v>
      </c>
      <c r="T83" t="s">
        <v>13</v>
      </c>
      <c r="U83" s="1">
        <v>38006</v>
      </c>
      <c r="V83" t="s">
        <v>140</v>
      </c>
      <c r="W83" t="s">
        <v>59</v>
      </c>
      <c r="X83" t="s">
        <v>5</v>
      </c>
      <c r="Y83" s="1">
        <v>43814</v>
      </c>
      <c r="Z83" t="s">
        <v>179</v>
      </c>
      <c r="AA83" t="s">
        <v>542</v>
      </c>
    </row>
    <row r="84" spans="15:27" x14ac:dyDescent="0.25">
      <c r="O84" t="s">
        <v>18</v>
      </c>
      <c r="P84" t="s">
        <v>544</v>
      </c>
      <c r="Q84" t="s">
        <v>545</v>
      </c>
      <c r="S84" t="s">
        <v>151</v>
      </c>
      <c r="T84" t="s">
        <v>25</v>
      </c>
      <c r="U84" s="1">
        <v>37765</v>
      </c>
      <c r="V84" t="s">
        <v>152</v>
      </c>
      <c r="W84" t="s">
        <v>64</v>
      </c>
      <c r="X84" t="s">
        <v>5</v>
      </c>
      <c r="Y84" s="1">
        <v>43765</v>
      </c>
      <c r="Z84" t="s">
        <v>185</v>
      </c>
      <c r="AA84" t="s">
        <v>544</v>
      </c>
    </row>
    <row r="85" spans="15:27" x14ac:dyDescent="0.25">
      <c r="O85" t="s">
        <v>23</v>
      </c>
      <c r="P85" t="s">
        <v>546</v>
      </c>
      <c r="Q85" t="s">
        <v>547</v>
      </c>
      <c r="S85" t="s">
        <v>147</v>
      </c>
      <c r="T85" t="s">
        <v>25</v>
      </c>
      <c r="U85" s="1">
        <v>37695</v>
      </c>
      <c r="V85" t="s">
        <v>148</v>
      </c>
      <c r="W85" t="s">
        <v>64</v>
      </c>
      <c r="X85" t="s">
        <v>5</v>
      </c>
      <c r="Y85" s="1">
        <v>43765</v>
      </c>
      <c r="Z85" t="s">
        <v>185</v>
      </c>
      <c r="AA85" t="s">
        <v>546</v>
      </c>
    </row>
    <row r="86" spans="15:27" x14ac:dyDescent="0.25">
      <c r="O86" t="s">
        <v>27</v>
      </c>
      <c r="P86" t="s">
        <v>548</v>
      </c>
      <c r="Q86" t="s">
        <v>549</v>
      </c>
      <c r="S86" t="s">
        <v>155</v>
      </c>
      <c r="T86" t="s">
        <v>13</v>
      </c>
      <c r="U86" s="1">
        <v>37443</v>
      </c>
      <c r="V86" t="s">
        <v>156</v>
      </c>
      <c r="W86" t="s">
        <v>64</v>
      </c>
      <c r="X86" t="s">
        <v>5</v>
      </c>
      <c r="Y86" s="1">
        <v>43765</v>
      </c>
      <c r="Z86" t="s">
        <v>185</v>
      </c>
      <c r="AA86" t="s">
        <v>548</v>
      </c>
    </row>
    <row r="87" spans="15:27" x14ac:dyDescent="0.25">
      <c r="O87" t="s">
        <v>31</v>
      </c>
      <c r="P87" t="s">
        <v>550</v>
      </c>
      <c r="Q87" t="s">
        <v>551</v>
      </c>
      <c r="S87" t="s">
        <v>142</v>
      </c>
      <c r="T87" t="s">
        <v>13</v>
      </c>
      <c r="U87" s="1">
        <v>37854</v>
      </c>
      <c r="V87" t="s">
        <v>143</v>
      </c>
      <c r="W87" t="s">
        <v>59</v>
      </c>
      <c r="X87" t="s">
        <v>141</v>
      </c>
      <c r="Y87" s="1">
        <v>43758</v>
      </c>
      <c r="Z87" t="s">
        <v>185</v>
      </c>
      <c r="AA87" t="s">
        <v>550</v>
      </c>
    </row>
    <row r="88" spans="15:27" x14ac:dyDescent="0.25">
      <c r="O88" t="s">
        <v>35</v>
      </c>
      <c r="P88" t="s">
        <v>552</v>
      </c>
      <c r="Q88" t="s">
        <v>553</v>
      </c>
      <c r="S88" t="s">
        <v>157</v>
      </c>
      <c r="T88" t="s">
        <v>158</v>
      </c>
      <c r="U88" s="1">
        <v>37981</v>
      </c>
      <c r="V88" t="s">
        <v>159</v>
      </c>
      <c r="W88" t="s">
        <v>59</v>
      </c>
      <c r="X88" t="s">
        <v>5</v>
      </c>
      <c r="Y88" s="1">
        <v>43779</v>
      </c>
      <c r="Z88" t="s">
        <v>185</v>
      </c>
      <c r="AA88" t="s">
        <v>552</v>
      </c>
    </row>
    <row r="89" spans="15:27" x14ac:dyDescent="0.25">
      <c r="O89" t="s">
        <v>38</v>
      </c>
      <c r="P89" t="s">
        <v>554</v>
      </c>
      <c r="Q89" t="s">
        <v>555</v>
      </c>
      <c r="S89" t="s">
        <v>153</v>
      </c>
      <c r="T89" t="s">
        <v>2</v>
      </c>
      <c r="U89" s="1">
        <v>38145</v>
      </c>
      <c r="V89" t="s">
        <v>154</v>
      </c>
      <c r="W89" t="s">
        <v>59</v>
      </c>
      <c r="X89" t="s">
        <v>5</v>
      </c>
      <c r="Y89" s="1">
        <v>43779</v>
      </c>
      <c r="Z89" t="s">
        <v>188</v>
      </c>
      <c r="AA89" t="s">
        <v>554</v>
      </c>
    </row>
    <row r="90" spans="15:27" x14ac:dyDescent="0.25">
      <c r="O90" t="s">
        <v>42</v>
      </c>
      <c r="P90" t="s">
        <v>556</v>
      </c>
      <c r="Q90" t="s">
        <v>557</v>
      </c>
      <c r="S90" t="s">
        <v>160</v>
      </c>
      <c r="T90" t="s">
        <v>40</v>
      </c>
      <c r="U90" s="1">
        <v>37866</v>
      </c>
      <c r="V90" t="s">
        <v>161</v>
      </c>
      <c r="W90" t="s">
        <v>59</v>
      </c>
      <c r="X90" t="s">
        <v>5</v>
      </c>
      <c r="Y90" s="1">
        <v>43814</v>
      </c>
      <c r="Z90" t="s">
        <v>188</v>
      </c>
      <c r="AA90" t="s">
        <v>556</v>
      </c>
    </row>
    <row r="91" spans="15:27" x14ac:dyDescent="0.25">
      <c r="O91" t="s">
        <v>45</v>
      </c>
      <c r="P91" t="s">
        <v>558</v>
      </c>
      <c r="Q91" t="s">
        <v>559</v>
      </c>
      <c r="S91" t="s">
        <v>164</v>
      </c>
      <c r="T91" t="s">
        <v>165</v>
      </c>
      <c r="U91" s="1">
        <v>37988</v>
      </c>
      <c r="V91" t="s">
        <v>166</v>
      </c>
      <c r="W91" t="s">
        <v>59</v>
      </c>
      <c r="X91" t="s">
        <v>5</v>
      </c>
      <c r="Y91" s="1">
        <v>43814</v>
      </c>
      <c r="Z91" t="s">
        <v>188</v>
      </c>
      <c r="AA91" t="s">
        <v>558</v>
      </c>
    </row>
    <row r="92" spans="15:27" x14ac:dyDescent="0.25">
      <c r="O92" t="s">
        <v>48</v>
      </c>
      <c r="P92" t="s">
        <v>560</v>
      </c>
      <c r="Q92" t="s">
        <v>561</v>
      </c>
      <c r="S92" t="s">
        <v>149</v>
      </c>
      <c r="T92" t="s">
        <v>66</v>
      </c>
      <c r="U92" s="1">
        <v>37481</v>
      </c>
      <c r="V92" t="s">
        <v>150</v>
      </c>
      <c r="W92" t="s">
        <v>64</v>
      </c>
      <c r="X92" t="s">
        <v>5</v>
      </c>
      <c r="Y92" s="1">
        <v>43779</v>
      </c>
      <c r="Z92" t="s">
        <v>54</v>
      </c>
      <c r="AA92" t="s">
        <v>560</v>
      </c>
    </row>
    <row r="93" spans="15:27" x14ac:dyDescent="0.25">
      <c r="O93" t="s">
        <v>51</v>
      </c>
      <c r="P93" t="s">
        <v>562</v>
      </c>
      <c r="Q93" t="s">
        <v>563</v>
      </c>
      <c r="S93" t="s">
        <v>162</v>
      </c>
      <c r="T93" t="s">
        <v>29</v>
      </c>
      <c r="U93" s="1">
        <v>37445</v>
      </c>
      <c r="V93" t="s">
        <v>163</v>
      </c>
      <c r="W93" t="s">
        <v>64</v>
      </c>
      <c r="X93" t="s">
        <v>134</v>
      </c>
      <c r="Y93" s="1">
        <v>43842</v>
      </c>
      <c r="Z93" t="s">
        <v>54</v>
      </c>
      <c r="AA93" t="s">
        <v>562</v>
      </c>
    </row>
    <row r="94" spans="15:27" x14ac:dyDescent="0.25">
      <c r="O94" t="s">
        <v>91</v>
      </c>
      <c r="P94" t="s">
        <v>564</v>
      </c>
      <c r="Q94" t="s">
        <v>565</v>
      </c>
      <c r="S94" t="s">
        <v>167</v>
      </c>
      <c r="T94" t="s">
        <v>145</v>
      </c>
      <c r="U94" s="1">
        <v>37628</v>
      </c>
      <c r="V94" t="s">
        <v>168</v>
      </c>
      <c r="W94" t="s">
        <v>64</v>
      </c>
      <c r="X94" t="s">
        <v>169</v>
      </c>
      <c r="Y94" s="1">
        <v>43849</v>
      </c>
      <c r="Z94" t="s">
        <v>566</v>
      </c>
      <c r="AA94" t="s">
        <v>564</v>
      </c>
    </row>
    <row r="95" spans="15:27" x14ac:dyDescent="0.25">
      <c r="O95" t="s">
        <v>94</v>
      </c>
      <c r="P95" t="s">
        <v>567</v>
      </c>
      <c r="S95" t="s">
        <v>172</v>
      </c>
      <c r="T95" t="s">
        <v>107</v>
      </c>
      <c r="U95" s="1">
        <v>37507</v>
      </c>
      <c r="V95" t="s">
        <v>173</v>
      </c>
      <c r="W95" t="s">
        <v>64</v>
      </c>
      <c r="X95" t="s">
        <v>169</v>
      </c>
      <c r="Y95" s="1">
        <v>43849</v>
      </c>
      <c r="Z95" t="s">
        <v>566</v>
      </c>
      <c r="AA95" t="s">
        <v>567</v>
      </c>
    </row>
    <row r="96" spans="15:27" x14ac:dyDescent="0.25">
      <c r="O96" t="s">
        <v>97</v>
      </c>
      <c r="P96" t="s">
        <v>568</v>
      </c>
      <c r="Q96" t="s">
        <v>569</v>
      </c>
      <c r="S96" t="s">
        <v>453</v>
      </c>
      <c r="T96" t="s">
        <v>13</v>
      </c>
      <c r="U96" s="1">
        <v>38037</v>
      </c>
      <c r="V96" t="s">
        <v>454</v>
      </c>
      <c r="W96" t="s">
        <v>59</v>
      </c>
      <c r="X96" t="s">
        <v>169</v>
      </c>
      <c r="Y96" s="1">
        <v>43849</v>
      </c>
      <c r="Z96" t="s">
        <v>566</v>
      </c>
      <c r="AA96" t="s">
        <v>568</v>
      </c>
    </row>
    <row r="99" spans="15:27" x14ac:dyDescent="0.25">
      <c r="S99" t="s">
        <v>274</v>
      </c>
      <c r="T99" t="s">
        <v>275</v>
      </c>
      <c r="U99" t="s">
        <v>276</v>
      </c>
      <c r="V99" t="s">
        <v>277</v>
      </c>
      <c r="W99" t="s">
        <v>278</v>
      </c>
      <c r="X99" t="s">
        <v>279</v>
      </c>
      <c r="Y99" t="s">
        <v>280</v>
      </c>
      <c r="Z99" t="s">
        <v>281</v>
      </c>
      <c r="AA99" t="s">
        <v>282</v>
      </c>
    </row>
    <row r="100" spans="15:27" x14ac:dyDescent="0.25">
      <c r="O100" t="s">
        <v>0</v>
      </c>
      <c r="P100" t="s">
        <v>570</v>
      </c>
      <c r="Q100" t="s">
        <v>571</v>
      </c>
      <c r="S100" t="s">
        <v>109</v>
      </c>
      <c r="T100" t="s">
        <v>29</v>
      </c>
      <c r="U100" s="1">
        <v>37269</v>
      </c>
      <c r="V100" t="s">
        <v>110</v>
      </c>
      <c r="W100" t="s">
        <v>22</v>
      </c>
      <c r="X100" t="s">
        <v>10</v>
      </c>
      <c r="Y100" s="1">
        <v>43792</v>
      </c>
      <c r="Z100" t="s">
        <v>179</v>
      </c>
      <c r="AA100" t="s">
        <v>570</v>
      </c>
    </row>
    <row r="101" spans="15:27" x14ac:dyDescent="0.25">
      <c r="O101" t="s">
        <v>6</v>
      </c>
      <c r="P101" t="s">
        <v>572</v>
      </c>
      <c r="Q101" t="s">
        <v>573</v>
      </c>
      <c r="S101" t="s">
        <v>104</v>
      </c>
      <c r="T101" t="s">
        <v>66</v>
      </c>
      <c r="U101" s="1">
        <v>36888</v>
      </c>
      <c r="V101" t="s">
        <v>105</v>
      </c>
      <c r="W101" t="s">
        <v>4</v>
      </c>
      <c r="X101" t="s">
        <v>10</v>
      </c>
      <c r="Y101" s="1">
        <v>43792</v>
      </c>
      <c r="Z101" t="s">
        <v>179</v>
      </c>
      <c r="AA101" t="s">
        <v>572</v>
      </c>
    </row>
    <row r="102" spans="15:27" x14ac:dyDescent="0.25">
      <c r="O102" t="s">
        <v>11</v>
      </c>
      <c r="P102" t="s">
        <v>574</v>
      </c>
      <c r="Q102" t="s">
        <v>575</v>
      </c>
      <c r="S102" t="s">
        <v>113</v>
      </c>
      <c r="T102" t="s">
        <v>25</v>
      </c>
      <c r="U102" s="1">
        <v>37171</v>
      </c>
      <c r="V102" t="s">
        <v>114</v>
      </c>
      <c r="W102" t="s">
        <v>22</v>
      </c>
      <c r="X102" t="s">
        <v>5</v>
      </c>
      <c r="Y102" s="1">
        <v>43813</v>
      </c>
      <c r="Z102" t="s">
        <v>179</v>
      </c>
      <c r="AA102" t="s">
        <v>574</v>
      </c>
    </row>
    <row r="103" spans="15:27" x14ac:dyDescent="0.25">
      <c r="O103" t="s">
        <v>15</v>
      </c>
      <c r="P103" t="s">
        <v>576</v>
      </c>
      <c r="Q103" t="s">
        <v>577</v>
      </c>
      <c r="S103" t="s">
        <v>106</v>
      </c>
      <c r="T103" t="s">
        <v>107</v>
      </c>
      <c r="U103" s="1">
        <v>36716</v>
      </c>
      <c r="V103" t="s">
        <v>108</v>
      </c>
      <c r="W103" t="s">
        <v>4</v>
      </c>
      <c r="X103" t="s">
        <v>5</v>
      </c>
      <c r="Y103" s="1">
        <v>43764</v>
      </c>
      <c r="Z103" t="s">
        <v>179</v>
      </c>
      <c r="AA103" t="s">
        <v>576</v>
      </c>
    </row>
    <row r="104" spans="15:27" x14ac:dyDescent="0.25">
      <c r="O104" t="s">
        <v>18</v>
      </c>
      <c r="P104" t="s">
        <v>578</v>
      </c>
      <c r="Q104" t="s">
        <v>579</v>
      </c>
      <c r="S104" t="s">
        <v>111</v>
      </c>
      <c r="T104" t="s">
        <v>40</v>
      </c>
      <c r="U104" s="1">
        <v>36776</v>
      </c>
      <c r="V104" t="s">
        <v>112</v>
      </c>
      <c r="W104" t="s">
        <v>4</v>
      </c>
      <c r="X104" t="s">
        <v>5</v>
      </c>
      <c r="Y104" s="1">
        <v>43751</v>
      </c>
      <c r="Z104" t="s">
        <v>185</v>
      </c>
      <c r="AA104" t="s">
        <v>578</v>
      </c>
    </row>
    <row r="105" spans="15:27" x14ac:dyDescent="0.25">
      <c r="O105" t="s">
        <v>23</v>
      </c>
      <c r="P105" t="s">
        <v>580</v>
      </c>
      <c r="Q105" t="s">
        <v>581</v>
      </c>
      <c r="S105" t="s">
        <v>122</v>
      </c>
      <c r="T105" t="s">
        <v>123</v>
      </c>
      <c r="U105" s="1">
        <v>36949</v>
      </c>
      <c r="V105" t="s">
        <v>124</v>
      </c>
      <c r="W105" t="s">
        <v>4</v>
      </c>
      <c r="X105" t="s">
        <v>5</v>
      </c>
      <c r="Y105" s="1">
        <v>43813</v>
      </c>
      <c r="Z105" t="s">
        <v>185</v>
      </c>
      <c r="AA105" t="s">
        <v>580</v>
      </c>
    </row>
    <row r="106" spans="15:27" x14ac:dyDescent="0.25">
      <c r="O106" t="s">
        <v>27</v>
      </c>
      <c r="P106" t="s">
        <v>582</v>
      </c>
      <c r="Q106" t="s">
        <v>583</v>
      </c>
      <c r="S106" t="s">
        <v>125</v>
      </c>
      <c r="T106" t="s">
        <v>79</v>
      </c>
      <c r="U106" s="1">
        <v>36899</v>
      </c>
      <c r="V106" t="s">
        <v>126</v>
      </c>
      <c r="W106" t="s">
        <v>4</v>
      </c>
      <c r="X106" t="s">
        <v>169</v>
      </c>
      <c r="Y106" s="1">
        <v>43848</v>
      </c>
      <c r="Z106" t="s">
        <v>185</v>
      </c>
      <c r="AA106" t="s">
        <v>582</v>
      </c>
    </row>
    <row r="107" spans="15:27" x14ac:dyDescent="0.25">
      <c r="O107" t="s">
        <v>31</v>
      </c>
      <c r="P107" t="s">
        <v>584</v>
      </c>
      <c r="Q107" t="s">
        <v>585</v>
      </c>
      <c r="S107" t="s">
        <v>120</v>
      </c>
      <c r="T107" t="s">
        <v>29</v>
      </c>
      <c r="U107" s="1">
        <v>37027</v>
      </c>
      <c r="V107" t="s">
        <v>121</v>
      </c>
      <c r="W107" t="s">
        <v>4</v>
      </c>
      <c r="X107" t="s">
        <v>5</v>
      </c>
      <c r="Y107" s="1">
        <v>43813</v>
      </c>
      <c r="Z107" t="s">
        <v>188</v>
      </c>
      <c r="AA107" t="s">
        <v>584</v>
      </c>
    </row>
    <row r="108" spans="15:27" x14ac:dyDescent="0.25">
      <c r="O108" t="s">
        <v>35</v>
      </c>
      <c r="P108" t="s">
        <v>586</v>
      </c>
      <c r="Q108" t="s">
        <v>587</v>
      </c>
      <c r="S108" t="s">
        <v>115</v>
      </c>
      <c r="T108" t="s">
        <v>116</v>
      </c>
      <c r="U108" s="1">
        <v>37246</v>
      </c>
      <c r="V108" t="s">
        <v>117</v>
      </c>
      <c r="W108" t="s">
        <v>22</v>
      </c>
      <c r="X108" t="s">
        <v>169</v>
      </c>
      <c r="Y108" s="1">
        <v>43848</v>
      </c>
      <c r="Z108" t="s">
        <v>188</v>
      </c>
      <c r="AA108" t="s">
        <v>586</v>
      </c>
    </row>
    <row r="109" spans="15:27" x14ac:dyDescent="0.25">
      <c r="O109" t="s">
        <v>38</v>
      </c>
      <c r="P109" t="s">
        <v>588</v>
      </c>
      <c r="Q109" t="s">
        <v>589</v>
      </c>
      <c r="S109" t="s">
        <v>118</v>
      </c>
      <c r="T109" t="s">
        <v>66</v>
      </c>
      <c r="U109" s="1">
        <v>37128</v>
      </c>
      <c r="V109" t="s">
        <v>119</v>
      </c>
      <c r="W109" t="s">
        <v>22</v>
      </c>
      <c r="X109" t="s">
        <v>169</v>
      </c>
      <c r="Y109" s="1">
        <v>43848</v>
      </c>
      <c r="Z109" t="s">
        <v>188</v>
      </c>
      <c r="AA109" t="s">
        <v>588</v>
      </c>
    </row>
    <row r="110" spans="15:27" x14ac:dyDescent="0.25">
      <c r="O110" t="s">
        <v>0</v>
      </c>
      <c r="P110" t="s">
        <v>590</v>
      </c>
      <c r="Q110" t="s">
        <v>591</v>
      </c>
      <c r="S110" t="s">
        <v>135</v>
      </c>
      <c r="T110" t="s">
        <v>29</v>
      </c>
      <c r="U110" s="1">
        <v>37913</v>
      </c>
      <c r="V110" t="s">
        <v>136</v>
      </c>
      <c r="W110" t="s">
        <v>59</v>
      </c>
      <c r="X110" t="s">
        <v>169</v>
      </c>
      <c r="Y110" s="1">
        <v>43848</v>
      </c>
      <c r="Z110" t="s">
        <v>179</v>
      </c>
      <c r="AA110" t="s">
        <v>590</v>
      </c>
    </row>
    <row r="111" spans="15:27" x14ac:dyDescent="0.25">
      <c r="O111" t="s">
        <v>6</v>
      </c>
      <c r="P111" t="s">
        <v>592</v>
      </c>
      <c r="Q111" t="s">
        <v>593</v>
      </c>
      <c r="S111" t="s">
        <v>144</v>
      </c>
      <c r="T111" t="s">
        <v>145</v>
      </c>
      <c r="U111" s="1">
        <v>37852</v>
      </c>
      <c r="V111" t="s">
        <v>146</v>
      </c>
      <c r="W111" t="s">
        <v>59</v>
      </c>
      <c r="X111" t="s">
        <v>169</v>
      </c>
      <c r="Y111" s="1">
        <v>43848</v>
      </c>
      <c r="Z111" t="s">
        <v>185</v>
      </c>
      <c r="AA111" t="s">
        <v>592</v>
      </c>
    </row>
    <row r="112" spans="15:27" x14ac:dyDescent="0.25">
      <c r="O112" t="s">
        <v>11</v>
      </c>
      <c r="P112" t="s">
        <v>594</v>
      </c>
      <c r="Q112" t="s">
        <v>595</v>
      </c>
      <c r="S112" t="s">
        <v>137</v>
      </c>
      <c r="T112" t="s">
        <v>8</v>
      </c>
      <c r="U112" s="1">
        <v>37879</v>
      </c>
      <c r="V112" t="s">
        <v>138</v>
      </c>
      <c r="W112" t="s">
        <v>59</v>
      </c>
      <c r="X112" t="s">
        <v>5</v>
      </c>
      <c r="Y112" s="1">
        <v>43764</v>
      </c>
      <c r="Z112" t="s">
        <v>185</v>
      </c>
      <c r="AA112" t="s">
        <v>594</v>
      </c>
    </row>
    <row r="113" spans="15:27" x14ac:dyDescent="0.25">
      <c r="O113" t="s">
        <v>15</v>
      </c>
      <c r="P113" t="s">
        <v>596</v>
      </c>
      <c r="Q113" t="s">
        <v>597</v>
      </c>
      <c r="S113" t="s">
        <v>139</v>
      </c>
      <c r="T113" t="s">
        <v>13</v>
      </c>
      <c r="U113" s="1">
        <v>38006</v>
      </c>
      <c r="V113" t="s">
        <v>140</v>
      </c>
      <c r="W113" t="s">
        <v>59</v>
      </c>
      <c r="X113" t="s">
        <v>141</v>
      </c>
      <c r="Y113" s="1">
        <v>43757</v>
      </c>
      <c r="Z113" t="s">
        <v>185</v>
      </c>
      <c r="AA113" t="s">
        <v>596</v>
      </c>
    </row>
    <row r="114" spans="15:27" x14ac:dyDescent="0.25">
      <c r="O114" t="s">
        <v>18</v>
      </c>
      <c r="P114" t="s">
        <v>598</v>
      </c>
      <c r="Q114" t="s">
        <v>599</v>
      </c>
      <c r="S114" t="s">
        <v>147</v>
      </c>
      <c r="T114" t="s">
        <v>25</v>
      </c>
      <c r="U114" s="1">
        <v>37695</v>
      </c>
      <c r="V114" t="s">
        <v>148</v>
      </c>
      <c r="W114" t="s">
        <v>64</v>
      </c>
      <c r="X114" t="s">
        <v>5</v>
      </c>
      <c r="Y114" s="1">
        <v>43764</v>
      </c>
      <c r="Z114" t="s">
        <v>185</v>
      </c>
      <c r="AA114" t="s">
        <v>598</v>
      </c>
    </row>
    <row r="115" spans="15:27" x14ac:dyDescent="0.25">
      <c r="O115" t="s">
        <v>23</v>
      </c>
      <c r="P115" t="s">
        <v>600</v>
      </c>
      <c r="Q115" t="s">
        <v>601</v>
      </c>
      <c r="S115" t="s">
        <v>151</v>
      </c>
      <c r="T115" t="s">
        <v>25</v>
      </c>
      <c r="U115" s="1">
        <v>37765</v>
      </c>
      <c r="V115" t="s">
        <v>152</v>
      </c>
      <c r="W115" t="s">
        <v>64</v>
      </c>
      <c r="X115" t="s">
        <v>5</v>
      </c>
      <c r="Y115" s="1">
        <v>43778</v>
      </c>
      <c r="Z115" t="s">
        <v>185</v>
      </c>
      <c r="AA115" t="s">
        <v>600</v>
      </c>
    </row>
    <row r="116" spans="15:27" x14ac:dyDescent="0.25">
      <c r="O116" t="s">
        <v>27</v>
      </c>
      <c r="P116" t="s">
        <v>602</v>
      </c>
      <c r="Q116" t="s">
        <v>603</v>
      </c>
      <c r="S116" t="s">
        <v>157</v>
      </c>
      <c r="T116" t="s">
        <v>158</v>
      </c>
      <c r="U116" s="1">
        <v>37981</v>
      </c>
      <c r="V116" t="s">
        <v>159</v>
      </c>
      <c r="W116" t="s">
        <v>59</v>
      </c>
      <c r="X116" t="s">
        <v>5</v>
      </c>
      <c r="Y116" s="1">
        <v>43813</v>
      </c>
      <c r="Z116" t="s">
        <v>188</v>
      </c>
      <c r="AA116" t="s">
        <v>602</v>
      </c>
    </row>
    <row r="117" spans="15:27" x14ac:dyDescent="0.25">
      <c r="O117" t="s">
        <v>31</v>
      </c>
      <c r="P117" t="s">
        <v>604</v>
      </c>
      <c r="Q117" t="s">
        <v>605</v>
      </c>
      <c r="S117" t="s">
        <v>155</v>
      </c>
      <c r="T117" t="s">
        <v>13</v>
      </c>
      <c r="U117" s="1">
        <v>37443</v>
      </c>
      <c r="V117" t="s">
        <v>156</v>
      </c>
      <c r="W117" t="s">
        <v>64</v>
      </c>
      <c r="X117" t="s">
        <v>5</v>
      </c>
      <c r="Y117" s="1">
        <v>43778</v>
      </c>
      <c r="Z117" t="s">
        <v>54</v>
      </c>
      <c r="AA117" t="s">
        <v>604</v>
      </c>
    </row>
    <row r="118" spans="15:27" x14ac:dyDescent="0.25">
      <c r="O118" t="s">
        <v>35</v>
      </c>
      <c r="P118" t="s">
        <v>606</v>
      </c>
      <c r="Q118" t="s">
        <v>607</v>
      </c>
      <c r="S118" t="s">
        <v>160</v>
      </c>
      <c r="T118" t="s">
        <v>40</v>
      </c>
      <c r="U118" s="1">
        <v>37866</v>
      </c>
      <c r="V118" t="s">
        <v>161</v>
      </c>
      <c r="W118" t="s">
        <v>59</v>
      </c>
      <c r="X118" t="s">
        <v>169</v>
      </c>
      <c r="Y118" s="1">
        <v>43848</v>
      </c>
      <c r="Z118" t="s">
        <v>54</v>
      </c>
      <c r="AA118" t="s">
        <v>606</v>
      </c>
    </row>
    <row r="119" spans="15:27" x14ac:dyDescent="0.25">
      <c r="O119" t="s">
        <v>38</v>
      </c>
      <c r="P119" t="s">
        <v>608</v>
      </c>
      <c r="Q119" t="s">
        <v>609</v>
      </c>
      <c r="S119" t="s">
        <v>153</v>
      </c>
      <c r="T119" t="s">
        <v>2</v>
      </c>
      <c r="U119" s="1">
        <v>38145</v>
      </c>
      <c r="V119" t="s">
        <v>154</v>
      </c>
      <c r="W119" t="s">
        <v>59</v>
      </c>
      <c r="X119" t="s">
        <v>169</v>
      </c>
      <c r="Y119" s="1">
        <v>43848</v>
      </c>
      <c r="Z119" t="s">
        <v>54</v>
      </c>
      <c r="AA119" t="s">
        <v>608</v>
      </c>
    </row>
    <row r="120" spans="15:27" x14ac:dyDescent="0.25">
      <c r="O120" t="s">
        <v>42</v>
      </c>
      <c r="P120" t="s">
        <v>610</v>
      </c>
      <c r="Q120" t="s">
        <v>611</v>
      </c>
      <c r="S120" t="s">
        <v>164</v>
      </c>
      <c r="T120" t="s">
        <v>165</v>
      </c>
      <c r="U120" s="1">
        <v>37988</v>
      </c>
      <c r="V120" t="s">
        <v>166</v>
      </c>
      <c r="W120" t="s">
        <v>59</v>
      </c>
      <c r="X120" t="s">
        <v>5</v>
      </c>
      <c r="Y120" s="1">
        <v>43778</v>
      </c>
      <c r="Z120" t="s">
        <v>55</v>
      </c>
      <c r="AA120" t="s">
        <v>610</v>
      </c>
    </row>
    <row r="121" spans="15:27" x14ac:dyDescent="0.25">
      <c r="O121" t="s">
        <v>45</v>
      </c>
      <c r="P121" t="s">
        <v>612</v>
      </c>
      <c r="Q121" t="s">
        <v>613</v>
      </c>
      <c r="S121" t="s">
        <v>149</v>
      </c>
      <c r="T121" t="s">
        <v>66</v>
      </c>
      <c r="U121" s="1">
        <v>37481</v>
      </c>
      <c r="V121" t="s">
        <v>150</v>
      </c>
      <c r="W121" t="s">
        <v>64</v>
      </c>
      <c r="X121" t="s">
        <v>169</v>
      </c>
      <c r="Y121" s="1">
        <v>43848</v>
      </c>
      <c r="Z121" t="s">
        <v>55</v>
      </c>
      <c r="AA121" t="s">
        <v>612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Kobiety</vt:lpstr>
      <vt:lpstr>Robocze K</vt:lpstr>
      <vt:lpstr>Meżczyźni</vt:lpstr>
      <vt:lpstr>Robocze 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dcterms:created xsi:type="dcterms:W3CDTF">2020-01-20T09:08:39Z</dcterms:created>
  <dcterms:modified xsi:type="dcterms:W3CDTF">2022-01-10T10:31:57Z</dcterms:modified>
</cp:coreProperties>
</file>