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/Users/konradniedzwiedzki/Desktop/Szkolenie/"/>
    </mc:Choice>
  </mc:AlternateContent>
  <xr:revisionPtr revIDLastSave="0" documentId="13_ncr:1_{868AED22-2CBD-004C-90D4-19AB84EF5D9C}" xr6:coauthVersionLast="36" xr6:coauthVersionMax="36" xr10:uidLastSave="{00000000-0000-0000-0000-000000000000}"/>
  <bookViews>
    <workbookView xWindow="0" yWindow="460" windowWidth="26400" windowHeight="14680" xr2:uid="{00000000-000D-0000-FFFF-FFFF00000000}"/>
  </bookViews>
  <sheets>
    <sheet name="Jun B K" sheetId="1" r:id="rId1"/>
    <sheet name="Jun A K" sheetId="4" r:id="rId2"/>
    <sheet name="Jun B M" sheetId="6" r:id="rId3"/>
    <sheet name="Jun A M" sheetId="7" r:id="rId4"/>
    <sheet name="robocze" sheetId="5" state="veryHidden" r:id="rId5"/>
  </sheets>
  <calcPr calcId="181029" iterateDelta="1E-4"/>
</workbook>
</file>

<file path=xl/calcChain.xml><?xml version="1.0" encoding="utf-8"?>
<calcChain xmlns="http://schemas.openxmlformats.org/spreadsheetml/2006/main">
  <c r="O89" i="1" l="1"/>
  <c r="N89" i="1"/>
  <c r="M89" i="1"/>
  <c r="L89" i="1"/>
  <c r="K89" i="1"/>
  <c r="J89" i="1"/>
  <c r="O88" i="1"/>
  <c r="N88" i="1"/>
  <c r="M88" i="1"/>
  <c r="L88" i="1"/>
  <c r="K88" i="1"/>
  <c r="J88" i="1"/>
  <c r="O87" i="1"/>
  <c r="N87" i="1"/>
  <c r="M87" i="1"/>
  <c r="L87" i="1"/>
  <c r="K87" i="1"/>
  <c r="J87" i="1"/>
  <c r="O86" i="1"/>
  <c r="N86" i="1"/>
  <c r="M86" i="1"/>
  <c r="L86" i="1"/>
  <c r="K86" i="1"/>
  <c r="J86" i="1"/>
  <c r="O85" i="1"/>
  <c r="N85" i="1"/>
  <c r="M85" i="1"/>
  <c r="L85" i="1"/>
  <c r="K85" i="1"/>
  <c r="J85" i="1"/>
  <c r="O84" i="1"/>
  <c r="N84" i="1"/>
  <c r="M84" i="1"/>
  <c r="L84" i="1"/>
  <c r="K84" i="1"/>
  <c r="J84" i="1"/>
  <c r="O83" i="1"/>
  <c r="N83" i="1"/>
  <c r="M83" i="1"/>
  <c r="L83" i="1"/>
  <c r="K83" i="1"/>
  <c r="J83" i="1"/>
  <c r="O82" i="1"/>
  <c r="N82" i="1"/>
  <c r="M82" i="1"/>
  <c r="L82" i="1"/>
  <c r="K82" i="1"/>
  <c r="J82" i="1"/>
  <c r="O81" i="1"/>
  <c r="N81" i="1"/>
  <c r="M81" i="1"/>
  <c r="L81" i="1"/>
  <c r="K81" i="1"/>
  <c r="J81" i="1"/>
  <c r="O80" i="1"/>
  <c r="N80" i="1"/>
  <c r="M80" i="1"/>
  <c r="L80" i="1"/>
  <c r="K80" i="1"/>
  <c r="J80" i="1"/>
  <c r="O79" i="1"/>
  <c r="N79" i="1"/>
  <c r="M79" i="1"/>
  <c r="L79" i="1"/>
  <c r="K79" i="1"/>
  <c r="J79" i="1"/>
  <c r="O78" i="1"/>
  <c r="N78" i="1"/>
  <c r="M78" i="1"/>
  <c r="L78" i="1"/>
  <c r="K78" i="1"/>
  <c r="J78" i="1"/>
  <c r="O73" i="1" l="1"/>
  <c r="N73" i="1"/>
  <c r="M73" i="1"/>
  <c r="L73" i="1"/>
  <c r="K73" i="1"/>
  <c r="J73" i="1"/>
  <c r="O72" i="1"/>
  <c r="N72" i="1"/>
  <c r="M72" i="1"/>
  <c r="L72" i="1"/>
  <c r="K72" i="1"/>
  <c r="J72" i="1"/>
  <c r="O71" i="1"/>
  <c r="N71" i="1"/>
  <c r="M71" i="1"/>
  <c r="L71" i="1"/>
  <c r="K71" i="1"/>
  <c r="J71" i="1"/>
  <c r="O70" i="1"/>
  <c r="N70" i="1"/>
  <c r="M70" i="1"/>
  <c r="L70" i="1"/>
  <c r="K70" i="1"/>
  <c r="J70" i="1"/>
  <c r="O69" i="1"/>
  <c r="N69" i="1"/>
  <c r="M69" i="1"/>
  <c r="L69" i="1"/>
  <c r="K69" i="1"/>
  <c r="J69" i="1"/>
  <c r="O68" i="1"/>
  <c r="N68" i="1"/>
  <c r="M68" i="1"/>
  <c r="L68" i="1"/>
  <c r="K68" i="1"/>
  <c r="J68" i="1"/>
  <c r="O67" i="1"/>
  <c r="N67" i="1"/>
  <c r="M67" i="1"/>
  <c r="L67" i="1"/>
  <c r="K67" i="1"/>
  <c r="J67" i="1"/>
  <c r="O66" i="1"/>
  <c r="N66" i="1"/>
  <c r="M66" i="1"/>
  <c r="L66" i="1"/>
  <c r="K66" i="1"/>
  <c r="J66" i="1"/>
  <c r="O65" i="1"/>
  <c r="N65" i="1"/>
  <c r="M65" i="1"/>
  <c r="L65" i="1"/>
  <c r="K65" i="1"/>
  <c r="J65" i="1"/>
  <c r="O64" i="1"/>
  <c r="N64" i="1"/>
  <c r="M64" i="1"/>
  <c r="L64" i="1"/>
  <c r="K64" i="1"/>
  <c r="J64" i="1"/>
  <c r="O63" i="1"/>
  <c r="N63" i="1"/>
  <c r="M63" i="1"/>
  <c r="L63" i="1"/>
  <c r="K63" i="1"/>
  <c r="J63" i="1"/>
  <c r="O62" i="1"/>
  <c r="N62" i="1"/>
  <c r="M62" i="1"/>
  <c r="L62" i="1"/>
  <c r="K62" i="1"/>
  <c r="J62" i="1"/>
  <c r="O61" i="1"/>
  <c r="N61" i="1"/>
  <c r="M61" i="1"/>
  <c r="L61" i="1"/>
  <c r="K61" i="1"/>
  <c r="J61" i="1"/>
  <c r="O60" i="1"/>
  <c r="N60" i="1"/>
  <c r="M60" i="1"/>
  <c r="L60" i="1"/>
  <c r="K60" i="1"/>
  <c r="J60" i="1"/>
  <c r="O59" i="1"/>
  <c r="N59" i="1"/>
  <c r="M59" i="1"/>
  <c r="L59" i="1"/>
  <c r="K59" i="1"/>
  <c r="J59" i="1"/>
  <c r="O58" i="1"/>
  <c r="N58" i="1"/>
  <c r="M58" i="1"/>
  <c r="L58" i="1"/>
  <c r="K58" i="1"/>
  <c r="J58" i="1"/>
  <c r="O57" i="1"/>
  <c r="N57" i="1"/>
  <c r="M57" i="1"/>
  <c r="L57" i="1"/>
  <c r="K57" i="1"/>
  <c r="J57" i="1"/>
  <c r="O56" i="1"/>
  <c r="N56" i="1"/>
  <c r="M56" i="1"/>
  <c r="L56" i="1"/>
  <c r="K56" i="1"/>
  <c r="J56" i="1"/>
  <c r="O55" i="1"/>
  <c r="N55" i="1"/>
  <c r="M55" i="1"/>
  <c r="L55" i="1"/>
  <c r="K55" i="1"/>
  <c r="J55" i="1"/>
  <c r="O54" i="1"/>
  <c r="N54" i="1"/>
  <c r="M54" i="1"/>
  <c r="L54" i="1"/>
  <c r="K54" i="1"/>
  <c r="J54" i="1"/>
  <c r="O53" i="1"/>
  <c r="N53" i="1"/>
  <c r="M53" i="1"/>
  <c r="L53" i="1"/>
  <c r="K53" i="1"/>
  <c r="J53" i="1"/>
  <c r="J38" i="1"/>
  <c r="K38" i="1"/>
  <c r="L38" i="1"/>
  <c r="M38" i="1"/>
  <c r="N38" i="1"/>
  <c r="O38" i="1"/>
  <c r="J39" i="1"/>
  <c r="K39" i="1"/>
  <c r="L39" i="1"/>
  <c r="M39" i="1"/>
  <c r="N39" i="1"/>
  <c r="O39" i="1"/>
  <c r="J40" i="1"/>
  <c r="K40" i="1"/>
  <c r="L40" i="1"/>
  <c r="M40" i="1"/>
  <c r="N40" i="1"/>
  <c r="O40" i="1"/>
  <c r="J41" i="1"/>
  <c r="K41" i="1"/>
  <c r="L41" i="1"/>
  <c r="M41" i="1"/>
  <c r="N41" i="1"/>
  <c r="O41" i="1"/>
  <c r="J42" i="1"/>
  <c r="K42" i="1"/>
  <c r="L42" i="1"/>
  <c r="M42" i="1"/>
  <c r="N42" i="1"/>
  <c r="O42" i="1"/>
  <c r="J43" i="1"/>
  <c r="K43" i="1"/>
  <c r="L43" i="1"/>
  <c r="M43" i="1"/>
  <c r="N43" i="1"/>
  <c r="O43" i="1"/>
  <c r="J44" i="1"/>
  <c r="K44" i="1"/>
  <c r="L44" i="1"/>
  <c r="M44" i="1"/>
  <c r="N44" i="1"/>
  <c r="O44" i="1"/>
  <c r="J45" i="1"/>
  <c r="K45" i="1"/>
  <c r="L45" i="1"/>
  <c r="M45" i="1"/>
  <c r="N45" i="1"/>
  <c r="O45" i="1"/>
  <c r="J46" i="1"/>
  <c r="K46" i="1"/>
  <c r="L46" i="1"/>
  <c r="M46" i="1"/>
  <c r="N46" i="1"/>
  <c r="O46" i="1"/>
  <c r="J47" i="1"/>
  <c r="K47" i="1"/>
  <c r="L47" i="1"/>
  <c r="M47" i="1"/>
  <c r="N47" i="1"/>
  <c r="O47" i="1"/>
  <c r="J48" i="1"/>
  <c r="K48" i="1"/>
  <c r="L48" i="1"/>
  <c r="M48" i="1"/>
  <c r="N48" i="1"/>
  <c r="O48" i="1"/>
  <c r="J24" i="6" l="1"/>
  <c r="J24" i="1" l="1"/>
  <c r="K24" i="1"/>
  <c r="L24" i="1"/>
  <c r="M24" i="1"/>
  <c r="N24" i="1"/>
  <c r="O24" i="1"/>
  <c r="O15" i="7" l="1"/>
  <c r="N15" i="7"/>
  <c r="M15" i="7"/>
  <c r="L15" i="7"/>
  <c r="K15" i="7"/>
  <c r="J15" i="7"/>
  <c r="O12" i="7"/>
  <c r="N12" i="7"/>
  <c r="M12" i="7"/>
  <c r="L12" i="7"/>
  <c r="K12" i="7"/>
  <c r="J12" i="7"/>
  <c r="O14" i="7"/>
  <c r="N14" i="7"/>
  <c r="M14" i="7"/>
  <c r="L14" i="7"/>
  <c r="K14" i="7"/>
  <c r="J14" i="7"/>
  <c r="O13" i="7"/>
  <c r="N13" i="7"/>
  <c r="M13" i="7"/>
  <c r="L13" i="7"/>
  <c r="K13" i="7"/>
  <c r="J13" i="7"/>
  <c r="O11" i="7"/>
  <c r="N11" i="7"/>
  <c r="M11" i="7"/>
  <c r="L11" i="7"/>
  <c r="K11" i="7"/>
  <c r="J11" i="7"/>
  <c r="O10" i="7"/>
  <c r="N10" i="7"/>
  <c r="M10" i="7"/>
  <c r="L10" i="7"/>
  <c r="K10" i="7"/>
  <c r="J10" i="7"/>
  <c r="O9" i="7"/>
  <c r="N9" i="7"/>
  <c r="M9" i="7"/>
  <c r="L9" i="7"/>
  <c r="K9" i="7"/>
  <c r="J9" i="7"/>
  <c r="O8" i="7"/>
  <c r="N8" i="7"/>
  <c r="M8" i="7"/>
  <c r="L8" i="7"/>
  <c r="K8" i="7"/>
  <c r="J8" i="7"/>
  <c r="O7" i="7"/>
  <c r="N7" i="7"/>
  <c r="M7" i="7"/>
  <c r="L7" i="7"/>
  <c r="K7" i="7"/>
  <c r="J7" i="7"/>
  <c r="O6" i="7"/>
  <c r="N6" i="7"/>
  <c r="M6" i="7"/>
  <c r="L6" i="7"/>
  <c r="K6" i="7"/>
  <c r="J6" i="7"/>
  <c r="O5" i="7"/>
  <c r="N5" i="7"/>
  <c r="M5" i="7"/>
  <c r="L5" i="7"/>
  <c r="K5" i="7"/>
  <c r="J5" i="7"/>
  <c r="O4" i="7"/>
  <c r="N4" i="7"/>
  <c r="M4" i="7"/>
  <c r="L4" i="7"/>
  <c r="K4" i="7"/>
  <c r="J4" i="7"/>
  <c r="O3" i="7"/>
  <c r="N3" i="7"/>
  <c r="M3" i="7"/>
  <c r="L3" i="7"/>
  <c r="K3" i="7"/>
  <c r="J3" i="7"/>
  <c r="J15" i="6"/>
  <c r="J16" i="6"/>
  <c r="J17" i="6"/>
  <c r="J18" i="6"/>
  <c r="J19" i="6"/>
  <c r="J20" i="6"/>
  <c r="J21" i="6"/>
  <c r="J22" i="6"/>
  <c r="J23" i="6"/>
  <c r="K15" i="6"/>
  <c r="K16" i="6"/>
  <c r="K17" i="6"/>
  <c r="K18" i="6"/>
  <c r="K19" i="6"/>
  <c r="K20" i="6"/>
  <c r="K21" i="6"/>
  <c r="K22" i="6"/>
  <c r="K23" i="6"/>
  <c r="K24" i="6"/>
  <c r="L15" i="6"/>
  <c r="L16" i="6"/>
  <c r="L17" i="6"/>
  <c r="L18" i="6"/>
  <c r="L19" i="6"/>
  <c r="L20" i="6"/>
  <c r="L21" i="6"/>
  <c r="L22" i="6"/>
  <c r="L23" i="6"/>
  <c r="L24" i="6"/>
  <c r="M15" i="6"/>
  <c r="M16" i="6"/>
  <c r="M17" i="6"/>
  <c r="M18" i="6"/>
  <c r="M19" i="6"/>
  <c r="M20" i="6"/>
  <c r="M21" i="6"/>
  <c r="M22" i="6"/>
  <c r="M23" i="6"/>
  <c r="M24" i="6"/>
  <c r="N15" i="6"/>
  <c r="N16" i="6"/>
  <c r="N17" i="6"/>
  <c r="N18" i="6"/>
  <c r="N19" i="6"/>
  <c r="N20" i="6"/>
  <c r="N21" i="6"/>
  <c r="N22" i="6"/>
  <c r="N23" i="6"/>
  <c r="N24" i="6"/>
  <c r="O15" i="6"/>
  <c r="O16" i="6"/>
  <c r="O17" i="6"/>
  <c r="O18" i="6"/>
  <c r="O19" i="6"/>
  <c r="O20" i="6"/>
  <c r="O21" i="6"/>
  <c r="O22" i="6"/>
  <c r="O23" i="6"/>
  <c r="O24" i="6"/>
  <c r="O14" i="6"/>
  <c r="N14" i="6"/>
  <c r="M14" i="6"/>
  <c r="L14" i="6"/>
  <c r="K14" i="6"/>
  <c r="J14" i="6"/>
  <c r="O13" i="6"/>
  <c r="N13" i="6"/>
  <c r="M13" i="6"/>
  <c r="L13" i="6"/>
  <c r="K13" i="6"/>
  <c r="J13" i="6"/>
  <c r="O11" i="6"/>
  <c r="N11" i="6"/>
  <c r="M11" i="6"/>
  <c r="L11" i="6"/>
  <c r="K11" i="6"/>
  <c r="J11" i="6"/>
  <c r="O12" i="6"/>
  <c r="N12" i="6"/>
  <c r="M12" i="6"/>
  <c r="L12" i="6"/>
  <c r="K12" i="6"/>
  <c r="J12" i="6"/>
  <c r="O10" i="6"/>
  <c r="N10" i="6"/>
  <c r="M10" i="6"/>
  <c r="L10" i="6"/>
  <c r="K10" i="6"/>
  <c r="J10" i="6"/>
  <c r="O9" i="6"/>
  <c r="N9" i="6"/>
  <c r="M9" i="6"/>
  <c r="L9" i="6"/>
  <c r="K9" i="6"/>
  <c r="J9" i="6"/>
  <c r="O8" i="6"/>
  <c r="N8" i="6"/>
  <c r="M8" i="6"/>
  <c r="L8" i="6"/>
  <c r="K8" i="6"/>
  <c r="J8" i="6"/>
  <c r="O7" i="6"/>
  <c r="N7" i="6"/>
  <c r="M7" i="6"/>
  <c r="L7" i="6"/>
  <c r="K7" i="6"/>
  <c r="J7" i="6"/>
  <c r="O6" i="6"/>
  <c r="N6" i="6"/>
  <c r="M6" i="6"/>
  <c r="L6" i="6"/>
  <c r="K6" i="6"/>
  <c r="J6" i="6"/>
  <c r="O5" i="6"/>
  <c r="N5" i="6"/>
  <c r="M5" i="6"/>
  <c r="L5" i="6"/>
  <c r="K5" i="6"/>
  <c r="J5" i="6"/>
  <c r="O4" i="6"/>
  <c r="N4" i="6"/>
  <c r="M4" i="6"/>
  <c r="L4" i="6"/>
  <c r="K4" i="6"/>
  <c r="J4" i="6"/>
  <c r="O3" i="6"/>
  <c r="N3" i="6"/>
  <c r="M3" i="6"/>
  <c r="L3" i="6"/>
  <c r="K3" i="6"/>
  <c r="J3" i="6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5" i="1"/>
  <c r="O26" i="1"/>
  <c r="O27" i="1"/>
  <c r="O28" i="1"/>
  <c r="O29" i="1"/>
  <c r="O30" i="1"/>
  <c r="O31" i="1"/>
  <c r="O32" i="1"/>
  <c r="O33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5" i="1"/>
  <c r="N26" i="1"/>
  <c r="N27" i="1"/>
  <c r="N28" i="1"/>
  <c r="N29" i="1"/>
  <c r="N30" i="1"/>
  <c r="N31" i="1"/>
  <c r="N32" i="1"/>
  <c r="N33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5" i="1"/>
  <c r="M26" i="1"/>
  <c r="M27" i="1"/>
  <c r="M28" i="1"/>
  <c r="M29" i="1"/>
  <c r="M30" i="1"/>
  <c r="M31" i="1"/>
  <c r="M32" i="1"/>
  <c r="M33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5" i="1"/>
  <c r="L26" i="1"/>
  <c r="L27" i="1"/>
  <c r="L28" i="1"/>
  <c r="L29" i="1"/>
  <c r="L30" i="1"/>
  <c r="L31" i="1"/>
  <c r="L32" i="1"/>
  <c r="L33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5" i="1"/>
  <c r="K26" i="1"/>
  <c r="K27" i="1"/>
  <c r="K28" i="1"/>
  <c r="K29" i="1"/>
  <c r="K30" i="1"/>
  <c r="K31" i="1"/>
  <c r="K32" i="1"/>
  <c r="K33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5" i="1"/>
  <c r="J26" i="1"/>
  <c r="J27" i="1"/>
  <c r="J28" i="1"/>
  <c r="J29" i="1"/>
  <c r="J30" i="1"/>
  <c r="J31" i="1"/>
  <c r="J32" i="1"/>
  <c r="J33" i="1"/>
</calcChain>
</file>

<file path=xl/sharedStrings.xml><?xml version="1.0" encoding="utf-8"?>
<sst xmlns="http://schemas.openxmlformats.org/spreadsheetml/2006/main" count="1995" uniqueCount="403">
  <si>
    <t>DĄBROWSKA Wiktoria</t>
  </si>
  <si>
    <t>MKS Korona Wilanów</t>
  </si>
  <si>
    <t>Z/0092/21</t>
  </si>
  <si>
    <t>B-1</t>
  </si>
  <si>
    <t>I</t>
  </si>
  <si>
    <t>BRAUN Zofia</t>
  </si>
  <si>
    <t>WTŁ Stegny Warszawa</t>
  </si>
  <si>
    <t>Z/0738/15</t>
  </si>
  <si>
    <t>GRZYWIŃSKA Julia</t>
  </si>
  <si>
    <t>Z/0734/15</t>
  </si>
  <si>
    <t>KRÓLIKOWSKA Aleksandra</t>
  </si>
  <si>
    <t>Z/0552/15</t>
  </si>
  <si>
    <t>B-2</t>
  </si>
  <si>
    <t>SMEJDA Iga</t>
  </si>
  <si>
    <t>KS Pilica Tomaszów Mazowiecki</t>
  </si>
  <si>
    <t>Z/0116/17</t>
  </si>
  <si>
    <t>II</t>
  </si>
  <si>
    <t>ZAWISZA Emilia</t>
  </si>
  <si>
    <t>UKS Viking Elbląg</t>
  </si>
  <si>
    <t>Z/0106/16</t>
  </si>
  <si>
    <t>PALUCH Martyna</t>
  </si>
  <si>
    <t>MKS Cuprum Lubin</t>
  </si>
  <si>
    <t>Z/0820/15</t>
  </si>
  <si>
    <t>KLUF Nadia</t>
  </si>
  <si>
    <t>Z/0127/18</t>
  </si>
  <si>
    <t>GLAPIŃSKA Agata</t>
  </si>
  <si>
    <t>Z/0236/18</t>
  </si>
  <si>
    <t>HALBRYT Dominika</t>
  </si>
  <si>
    <t>Z/0121/17</t>
  </si>
  <si>
    <t>BOKSZA Martyna</t>
  </si>
  <si>
    <t>Z/0118/18</t>
  </si>
  <si>
    <t>MANDZELOWSKA Julia</t>
  </si>
  <si>
    <t>SKŁ Górnik Sanok</t>
  </si>
  <si>
    <t>Z/0586/15</t>
  </si>
  <si>
    <t>III</t>
  </si>
  <si>
    <t>KULA Magdalena</t>
  </si>
  <si>
    <t>UKS Sparta Grodzisk Mazowiecki</t>
  </si>
  <si>
    <t>Z/0178/19</t>
  </si>
  <si>
    <t>GRZANECKA Maja</t>
  </si>
  <si>
    <t>Z/0126/20</t>
  </si>
  <si>
    <t>KAMIŃSKA Nicolla</t>
  </si>
  <si>
    <t>UKS Orlica Duszniki Zdrój</t>
  </si>
  <si>
    <t>Z/0024/19</t>
  </si>
  <si>
    <t>KACZMARCZYK Zofia</t>
  </si>
  <si>
    <t>Z/0122/18</t>
  </si>
  <si>
    <t>TOMCZAK Alicja</t>
  </si>
  <si>
    <t>Akademia Sportowego Rozwoju Natalii Czerwonki</t>
  </si>
  <si>
    <t>Z/0315/18</t>
  </si>
  <si>
    <t>GRAD Kalina</t>
  </si>
  <si>
    <t>Z/0097/20</t>
  </si>
  <si>
    <t>SAWICKA Lidia</t>
  </si>
  <si>
    <t>AZS Zakopane</t>
  </si>
  <si>
    <t>Z/0042/19</t>
  </si>
  <si>
    <t>STYK Marzena</t>
  </si>
  <si>
    <t>Z/0266/18</t>
  </si>
  <si>
    <t>RYBIŃSKA Natalia</t>
  </si>
  <si>
    <t>Z/0377/15</t>
  </si>
  <si>
    <t>RUDENKA Liubou</t>
  </si>
  <si>
    <t>Z/0090/21</t>
  </si>
  <si>
    <t>KOŚKA Aleksandra</t>
  </si>
  <si>
    <t>IUKS Dziewiątka Tomaszów Mazowiecki</t>
  </si>
  <si>
    <t>Z/0694/20</t>
  </si>
  <si>
    <t>WIDEŁ Wiktoria</t>
  </si>
  <si>
    <t>UKS przy ZSMS Zakopane</t>
  </si>
  <si>
    <t>Z/0053/21</t>
  </si>
  <si>
    <t>LORENZ Patrycja</t>
  </si>
  <si>
    <t>UKS Znicz Kłodzko</t>
  </si>
  <si>
    <t>Z/0019/22</t>
  </si>
  <si>
    <t>PUCZEN Gabriela</t>
  </si>
  <si>
    <t>Fundacja ŁiSW Legia Warszawa</t>
  </si>
  <si>
    <t>Z/0128/16</t>
  </si>
  <si>
    <t>MłZ</t>
  </si>
  <si>
    <t>KLUŚ Gabriela</t>
  </si>
  <si>
    <t>KS SNPTT 1907 Zakopane</t>
  </si>
  <si>
    <t>Z/0106/20</t>
  </si>
  <si>
    <t>WIEJOWSKA Maja</t>
  </si>
  <si>
    <t>Z/0076/16</t>
  </si>
  <si>
    <t>MłS</t>
  </si>
  <si>
    <t>BORYCKA Barbara</t>
  </si>
  <si>
    <t>Z/0263/19</t>
  </si>
  <si>
    <t>--</t>
  </si>
  <si>
    <t>BOGDAŃSKA Julia</t>
  </si>
  <si>
    <t>Z/0273/21</t>
  </si>
  <si>
    <t>Czas</t>
  </si>
  <si>
    <t>Nazwisko i Imię</t>
  </si>
  <si>
    <t>Klub</t>
  </si>
  <si>
    <t>Data ur</t>
  </si>
  <si>
    <t>Licencja</t>
  </si>
  <si>
    <t>Kategoria</t>
  </si>
  <si>
    <t>Klasa</t>
  </si>
  <si>
    <t>500 m</t>
  </si>
  <si>
    <t>1000 m</t>
  </si>
  <si>
    <t>1500 m</t>
  </si>
  <si>
    <t>1:20.46</t>
  </si>
  <si>
    <t>1:23.95</t>
  </si>
  <si>
    <t>1:24.49</t>
  </si>
  <si>
    <t>1:25.48</t>
  </si>
  <si>
    <t>1:28.65</t>
  </si>
  <si>
    <t>1:28.80</t>
  </si>
  <si>
    <t>1:28.84</t>
  </si>
  <si>
    <t>1:29.49</t>
  </si>
  <si>
    <t>1:31.37</t>
  </si>
  <si>
    <t>1:31.68</t>
  </si>
  <si>
    <t>1:33.90</t>
  </si>
  <si>
    <t>1:34.99</t>
  </si>
  <si>
    <t>1:35.76</t>
  </si>
  <si>
    <t>1:36.14</t>
  </si>
  <si>
    <t>1:37.56</t>
  </si>
  <si>
    <t>1:38.19</t>
  </si>
  <si>
    <t>1:38.71</t>
  </si>
  <si>
    <t>1:46.49</t>
  </si>
  <si>
    <t>MłB</t>
  </si>
  <si>
    <t>2:09.53</t>
  </si>
  <si>
    <t>2:09.80</t>
  </si>
  <si>
    <t>2:10.58</t>
  </si>
  <si>
    <t>2:12.65</t>
  </si>
  <si>
    <t>2:13.81</t>
  </si>
  <si>
    <t>2:14.03</t>
  </si>
  <si>
    <t>2:15.80</t>
  </si>
  <si>
    <t>2:17.68</t>
  </si>
  <si>
    <t>2:19.93</t>
  </si>
  <si>
    <t>2:19.94</t>
  </si>
  <si>
    <t>2:21.44</t>
  </si>
  <si>
    <t>2:26.09</t>
  </si>
  <si>
    <t>2:26.51</t>
  </si>
  <si>
    <t>2:31.36</t>
  </si>
  <si>
    <t>2:31.92</t>
  </si>
  <si>
    <t>2:32.38</t>
  </si>
  <si>
    <t>2:32.60</t>
  </si>
  <si>
    <t>2:35.66</t>
  </si>
  <si>
    <t>2:37.47</t>
  </si>
  <si>
    <t>2:40.24</t>
  </si>
  <si>
    <t>2:42.99</t>
  </si>
  <si>
    <t>3:19.60</t>
  </si>
  <si>
    <t>3000 m</t>
  </si>
  <si>
    <t>4:36.46</t>
  </si>
  <si>
    <t>4:43.19</t>
  </si>
  <si>
    <t>4:43.87</t>
  </si>
  <si>
    <t>4:46.36</t>
  </si>
  <si>
    <t>4:47.44</t>
  </si>
  <si>
    <t>4:58.27</t>
  </si>
  <si>
    <t>4:59.19</t>
  </si>
  <si>
    <t>5:02.18</t>
  </si>
  <si>
    <t>5:11.14</t>
  </si>
  <si>
    <t>5:29.86</t>
  </si>
  <si>
    <t>5:38.15</t>
  </si>
  <si>
    <t>5:53.40</t>
  </si>
  <si>
    <t>Klasa Maks</t>
  </si>
  <si>
    <t xml:space="preserve">Czas </t>
  </si>
  <si>
    <t xml:space="preserve">Klasa </t>
  </si>
  <si>
    <t xml:space="preserve"> Czas</t>
  </si>
  <si>
    <t xml:space="preserve"> Klasa</t>
  </si>
  <si>
    <t xml:space="preserve"> Czas </t>
  </si>
  <si>
    <t xml:space="preserve"> Klasa </t>
  </si>
  <si>
    <t>Lp.</t>
  </si>
  <si>
    <t>4:34.89</t>
  </si>
  <si>
    <t>KUBIN Liwia</t>
  </si>
  <si>
    <t>Z/0698/15</t>
  </si>
  <si>
    <t>A-1</t>
  </si>
  <si>
    <t>4:46.82</t>
  </si>
  <si>
    <t>SMĘDZIK Magdalena</t>
  </si>
  <si>
    <t>niezrzeszony</t>
  </si>
  <si>
    <t>Z/0024/22</t>
  </si>
  <si>
    <t>A-2</t>
  </si>
  <si>
    <t>4:47.76</t>
  </si>
  <si>
    <t>BUDNA Julia</t>
  </si>
  <si>
    <t>Z/0066/17</t>
  </si>
  <si>
    <t>4:54.16</t>
  </si>
  <si>
    <t>DANIELIK Paula</t>
  </si>
  <si>
    <t>Z/0081/21</t>
  </si>
  <si>
    <t>4:56.89</t>
  </si>
  <si>
    <t>GĄSIENICA-ROJ Marcelina</t>
  </si>
  <si>
    <t>Z/0884/15</t>
  </si>
  <si>
    <t>4:59.11</t>
  </si>
  <si>
    <t>STEĆ Amelia</t>
  </si>
  <si>
    <t>Z/0528/15</t>
  </si>
  <si>
    <t>5:02.26</t>
  </si>
  <si>
    <t>KLUK Adrianna</t>
  </si>
  <si>
    <t>Z/0633/15</t>
  </si>
  <si>
    <t>5:12.42</t>
  </si>
  <si>
    <t>ŚMIESZEK Aleksandra</t>
  </si>
  <si>
    <t>Z/0069/16</t>
  </si>
  <si>
    <t>5:16.15</t>
  </si>
  <si>
    <t>JASZTAL Alicja</t>
  </si>
  <si>
    <t>Z/0045/15</t>
  </si>
  <si>
    <t>5:22.00</t>
  </si>
  <si>
    <t>MAŚLANKA Nikola</t>
  </si>
  <si>
    <t>Z/0819/15</t>
  </si>
  <si>
    <t>ŁOZIŃSKA Aleksandra</t>
  </si>
  <si>
    <t>Z/0112/18</t>
  </si>
  <si>
    <t>1:22.83</t>
  </si>
  <si>
    <t>1:26.43</t>
  </si>
  <si>
    <t>1:26.49</t>
  </si>
  <si>
    <t>1:26.96</t>
  </si>
  <si>
    <t>1:27.13</t>
  </si>
  <si>
    <t>1:31.59</t>
  </si>
  <si>
    <t>1:34.97</t>
  </si>
  <si>
    <t>1:37.39</t>
  </si>
  <si>
    <t>2:08.67</t>
  </si>
  <si>
    <t>2:09.23</t>
  </si>
  <si>
    <t>2:12.92</t>
  </si>
  <si>
    <t>2:13.37</t>
  </si>
  <si>
    <t>2:18.11</t>
  </si>
  <si>
    <t>2:18.55</t>
  </si>
  <si>
    <t>2:19.65</t>
  </si>
  <si>
    <t>2:25.22</t>
  </si>
  <si>
    <t>2:30.72</t>
  </si>
  <si>
    <t>ŚLIWKA Mateusz</t>
  </si>
  <si>
    <t>UKS 3 Milanówek</t>
  </si>
  <si>
    <t>Z/0483/15</t>
  </si>
  <si>
    <t>BIELAS Mikołaj</t>
  </si>
  <si>
    <t>Z/0130/18</t>
  </si>
  <si>
    <t>HOSTYŃSKI Szymon</t>
  </si>
  <si>
    <t>Z/0589/15</t>
  </si>
  <si>
    <t>STADNICKI Jerzy</t>
  </si>
  <si>
    <t>Z/0746/15</t>
  </si>
  <si>
    <t>FLORKOWSKI Mikołaj</t>
  </si>
  <si>
    <t>Z/0452/15</t>
  </si>
  <si>
    <t>MALICZOWSKI Roch</t>
  </si>
  <si>
    <t>Z/0123/17</t>
  </si>
  <si>
    <t>CZECHOSKI Kacper</t>
  </si>
  <si>
    <t>Z/0211/19</t>
  </si>
  <si>
    <t>KWAPISZ Szymon</t>
  </si>
  <si>
    <t>Z/0293/18</t>
  </si>
  <si>
    <t>NIEPOŁOMSKI Patryk</t>
  </si>
  <si>
    <t>Z/0150/18</t>
  </si>
  <si>
    <t>MARCINIAK Eryk</t>
  </si>
  <si>
    <t>Z/0084/21</t>
  </si>
  <si>
    <t>STABRYŁA Mikołaj</t>
  </si>
  <si>
    <t>Z/0263/18</t>
  </si>
  <si>
    <t>GALACH Krzysztof</t>
  </si>
  <si>
    <t>Z/0108/20</t>
  </si>
  <si>
    <t>KUDŁA Patryk</t>
  </si>
  <si>
    <t>Z/0679/15</t>
  </si>
  <si>
    <t>LENARCIK Bartłomiej</t>
  </si>
  <si>
    <t>Z/0114/17</t>
  </si>
  <si>
    <t>KRAWCZYK Mikołaj</t>
  </si>
  <si>
    <t>Z/0130/20</t>
  </si>
  <si>
    <t>WŁODARCZYK Łukasz</t>
  </si>
  <si>
    <t>UKS Orły Zakopane</t>
  </si>
  <si>
    <t>Z/0260/18</t>
  </si>
  <si>
    <t>ZAJĄC Przemysław</t>
  </si>
  <si>
    <t>Z/0194/16</t>
  </si>
  <si>
    <t>DUBLAS Łukasz</t>
  </si>
  <si>
    <t>Z/0736/15</t>
  </si>
  <si>
    <t>SYLWESTRZAK Mateusz</t>
  </si>
  <si>
    <t>UKS Giżycko</t>
  </si>
  <si>
    <t>Z/0119/16</t>
  </si>
  <si>
    <t>FIDLER Jakub</t>
  </si>
  <si>
    <t>Z/0055/18</t>
  </si>
  <si>
    <t>DULIŃSKI Krzysztof</t>
  </si>
  <si>
    <t>Z/0541/15</t>
  </si>
  <si>
    <t>SZCZEPANIEC Jakub</t>
  </si>
  <si>
    <t>Z/0094/22</t>
  </si>
  <si>
    <t>1:13.91</t>
  </si>
  <si>
    <t>1:15.73</t>
  </si>
  <si>
    <t>1:15.78</t>
  </si>
  <si>
    <t>1:16.03</t>
  </si>
  <si>
    <t>1:16.65</t>
  </si>
  <si>
    <t>1:16.78</t>
  </si>
  <si>
    <t>1:18.11</t>
  </si>
  <si>
    <t>1:18.44</t>
  </si>
  <si>
    <t>1:19.12</t>
  </si>
  <si>
    <t>1:21.31</t>
  </si>
  <si>
    <t>1:21.99</t>
  </si>
  <si>
    <t>1:22.13</t>
  </si>
  <si>
    <t>1:22.50</t>
  </si>
  <si>
    <t>1:23.77</t>
  </si>
  <si>
    <t>1:25.13</t>
  </si>
  <si>
    <t>1:26.31</t>
  </si>
  <si>
    <t>1:27.56</t>
  </si>
  <si>
    <t>1:29.78</t>
  </si>
  <si>
    <t>1:30.01</t>
  </si>
  <si>
    <t>1:31.54</t>
  </si>
  <si>
    <t>1:35.98</t>
  </si>
  <si>
    <t>1:55.26</t>
  </si>
  <si>
    <t>1:57.62</t>
  </si>
  <si>
    <t>1:58.17</t>
  </si>
  <si>
    <t>1:58.35</t>
  </si>
  <si>
    <t>1:59.66</t>
  </si>
  <si>
    <t>2:00.43</t>
  </si>
  <si>
    <t>2:00.75</t>
  </si>
  <si>
    <t>2:01.65</t>
  </si>
  <si>
    <t>2:04.75</t>
  </si>
  <si>
    <t>2:07.73</t>
  </si>
  <si>
    <t>2:08.01</t>
  </si>
  <si>
    <t>2:08.68</t>
  </si>
  <si>
    <t>2:09.57</t>
  </si>
  <si>
    <t>2:09.88</t>
  </si>
  <si>
    <t>2:12.04</t>
  </si>
  <si>
    <t>2:22.76</t>
  </si>
  <si>
    <t>2:24.06</t>
  </si>
  <si>
    <t>2:28.65</t>
  </si>
  <si>
    <t>2:35.95</t>
  </si>
  <si>
    <t>2:40.02</t>
  </si>
  <si>
    <t>4:06.80</t>
  </si>
  <si>
    <t>4:08.12</t>
  </si>
  <si>
    <t>4:10.62</t>
  </si>
  <si>
    <t>4:10.84</t>
  </si>
  <si>
    <t>4:12.23</t>
  </si>
  <si>
    <t>4:15.56</t>
  </si>
  <si>
    <t>4:16.26</t>
  </si>
  <si>
    <t>4:31.03</t>
  </si>
  <si>
    <t>4:31.06</t>
  </si>
  <si>
    <t>4:37.06</t>
  </si>
  <si>
    <t>4:37.56</t>
  </si>
  <si>
    <t>4:37.64</t>
  </si>
  <si>
    <t>4:49.82</t>
  </si>
  <si>
    <t>4:56.54</t>
  </si>
  <si>
    <t>5:05.45</t>
  </si>
  <si>
    <t>5:09.41</t>
  </si>
  <si>
    <t>5:15.43</t>
  </si>
  <si>
    <t>WOJTAKOWSKI Szymon</t>
  </si>
  <si>
    <t>Z/0388/15</t>
  </si>
  <si>
    <t>ABRATKIEWICZ Kacper</t>
  </si>
  <si>
    <t>Z/0394/15</t>
  </si>
  <si>
    <t>PLUTA Antoni</t>
  </si>
  <si>
    <t>Z/0147/18</t>
  </si>
  <si>
    <t>KOPACZ Michał</t>
  </si>
  <si>
    <t>Z/0035/19</t>
  </si>
  <si>
    <t>RZEPKA Maksymilian</t>
  </si>
  <si>
    <t>Z/0822/15</t>
  </si>
  <si>
    <t>GUTOWSKI Wojciech</t>
  </si>
  <si>
    <t>Z/0629/15</t>
  </si>
  <si>
    <t>PODCZERWIŃSKI Oskar</t>
  </si>
  <si>
    <t>Z/0591/15</t>
  </si>
  <si>
    <t>WYSZYŃSKI Ryszard</t>
  </si>
  <si>
    <t>UKS Błyskawica Domaniewice</t>
  </si>
  <si>
    <t>Z/0172/15</t>
  </si>
  <si>
    <t>SZELĄGOWSKI Wojciech</t>
  </si>
  <si>
    <t>Z/0716/15</t>
  </si>
  <si>
    <t>DĄBROWSKI Piotr</t>
  </si>
  <si>
    <t>Z/0168/15</t>
  </si>
  <si>
    <t>SITNIK Kamil</t>
  </si>
  <si>
    <t>Z/0176/19</t>
  </si>
  <si>
    <t>BALCZERCZYK Dawid</t>
  </si>
  <si>
    <t>Z/0128/18</t>
  </si>
  <si>
    <t>KWARCIAK Maciej</t>
  </si>
  <si>
    <t>Z/0030/16</t>
  </si>
  <si>
    <t>1:11.66</t>
  </si>
  <si>
    <t>1:14.18</t>
  </si>
  <si>
    <t>1:14.69</t>
  </si>
  <si>
    <t>1:14.97</t>
  </si>
  <si>
    <t>1:15.23</t>
  </si>
  <si>
    <t>1:17.01</t>
  </si>
  <si>
    <t>1:17.43</t>
  </si>
  <si>
    <t>1:18.77</t>
  </si>
  <si>
    <t>1:19.78</t>
  </si>
  <si>
    <t>1:20.13</t>
  </si>
  <si>
    <t>1:21.97</t>
  </si>
  <si>
    <t>1:25.04</t>
  </si>
  <si>
    <t>1:52.38</t>
  </si>
  <si>
    <t>1:54.83</t>
  </si>
  <si>
    <t>1:55.43</t>
  </si>
  <si>
    <t>1:55.90</t>
  </si>
  <si>
    <t>1:58.34</t>
  </si>
  <si>
    <t>1:58.38</t>
  </si>
  <si>
    <t>2:02.20</t>
  </si>
  <si>
    <t>2:03.67</t>
  </si>
  <si>
    <t>2:04.72</t>
  </si>
  <si>
    <t>2:06.99</t>
  </si>
  <si>
    <t>2:11.70</t>
  </si>
  <si>
    <t>2:16.43</t>
  </si>
  <si>
    <t>3:58.11</t>
  </si>
  <si>
    <t>4:02.02</t>
  </si>
  <si>
    <t>4:08.08</t>
  </si>
  <si>
    <t>4:09.62</t>
  </si>
  <si>
    <t>4:12.49</t>
  </si>
  <si>
    <t>4:28.32</t>
  </si>
  <si>
    <t>4:29.38</t>
  </si>
  <si>
    <t>4:35.13</t>
  </si>
  <si>
    <t>4:39.53</t>
  </si>
  <si>
    <t>GRZEŚKOWIAK Maja</t>
  </si>
  <si>
    <t>Z/0109/20</t>
  </si>
  <si>
    <t>1:01.38</t>
  </si>
  <si>
    <t>1:24.65</t>
  </si>
  <si>
    <t>1:33.05</t>
  </si>
  <si>
    <t>1:33.56</t>
  </si>
  <si>
    <t>1:37.80</t>
  </si>
  <si>
    <t>1:39.12</t>
  </si>
  <si>
    <t>1:40.84</t>
  </si>
  <si>
    <t>1:47.94</t>
  </si>
  <si>
    <t>1:50.17</t>
  </si>
  <si>
    <t>1:59.51</t>
  </si>
  <si>
    <t>2:24.91</t>
  </si>
  <si>
    <t>2:25.67</t>
  </si>
  <si>
    <t>2:45.47</t>
  </si>
  <si>
    <t>2:45.73</t>
  </si>
  <si>
    <t>KOZAR Kaja</t>
  </si>
  <si>
    <t>Z/0080/21</t>
  </si>
  <si>
    <t>1:23.84</t>
  </si>
  <si>
    <t>1:24.67</t>
  </si>
  <si>
    <t>1:31.60</t>
  </si>
  <si>
    <t>2:25.37</t>
  </si>
  <si>
    <t>48.74</t>
  </si>
  <si>
    <t>1:39.57</t>
  </si>
  <si>
    <t>Razem 11</t>
  </si>
  <si>
    <t>Juniorki A</t>
  </si>
  <si>
    <t>Juniorki B</t>
  </si>
  <si>
    <t>Juniorzy B</t>
  </si>
  <si>
    <t>Juniorzy A</t>
  </si>
  <si>
    <t>Razem 20</t>
  </si>
  <si>
    <t>Razem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</si>
</sst>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14" fontId="0" fillId="0" borderId="0" xfId="0" applyNumberForma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 vertical="center"/>
    </xf>
    <xf numFmtId="0" fontId="0" fillId="0" borderId="4" xfId="0" applyBorder="1"/>
    <xf numFmtId="14" fontId="0" fillId="0" borderId="4" xfId="0" applyNumberFormat="1" applyBorder="1"/>
    <xf numFmtId="0" fontId="2" fillId="4" borderId="4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10" borderId="4" xfId="0" applyFont="1" applyFill="1" applyBorder="1" applyAlignment="1">
      <alignment horizontal="center"/>
    </xf>
    <xf numFmtId="0" fontId="2" fillId="10" borderId="9" xfId="0" applyFont="1" applyFill="1" applyBorder="1" applyAlignment="1">
      <alignment horizontal="center"/>
    </xf>
    <xf numFmtId="0" fontId="2" fillId="10" borderId="4" xfId="0" applyNumberFormat="1" applyFont="1" applyFill="1" applyBorder="1" applyAlignment="1">
      <alignment horizontal="center"/>
    </xf>
    <xf numFmtId="0" fontId="2" fillId="10" borderId="9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/>
    <xf numFmtId="14" fontId="0" fillId="0" borderId="11" xfId="0" applyNumberFormat="1" applyBorder="1"/>
    <xf numFmtId="0" fontId="2" fillId="4" borderId="11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2" fillId="10" borderId="11" xfId="0" applyNumberFormat="1" applyFont="1" applyFill="1" applyBorder="1" applyAlignment="1">
      <alignment horizontal="center"/>
    </xf>
    <xf numFmtId="0" fontId="2" fillId="10" borderId="12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11" borderId="4" xfId="0" applyFont="1" applyFill="1" applyBorder="1" applyAlignment="1">
      <alignment horizontal="center"/>
    </xf>
    <xf numFmtId="0" fontId="2" fillId="11" borderId="11" xfId="0" applyFont="1" applyFill="1" applyBorder="1" applyAlignment="1">
      <alignment horizontal="center"/>
    </xf>
    <xf numFmtId="0" fontId="0" fillId="0" borderId="4" xfId="0" applyFill="1" applyBorder="1"/>
    <xf numFmtId="14" fontId="0" fillId="0" borderId="4" xfId="0" applyNumberFormat="1" applyFill="1" applyBorder="1"/>
    <xf numFmtId="0" fontId="0" fillId="0" borderId="4" xfId="0" applyFill="1" applyBorder="1" applyAlignment="1">
      <alignment horizontal="center"/>
    </xf>
    <xf numFmtId="0" fontId="0" fillId="0" borderId="0" xfId="0" applyFill="1" applyBorder="1"/>
    <xf numFmtId="14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2" fillId="7" borderId="4" xfId="0" applyNumberFormat="1" applyFont="1" applyFill="1" applyBorder="1" applyAlignment="1">
      <alignment horizontal="center"/>
    </xf>
    <xf numFmtId="0" fontId="2" fillId="8" borderId="4" xfId="0" applyNumberFormat="1" applyFont="1" applyFill="1" applyBorder="1" applyAlignment="1">
      <alignment horizontal="center"/>
    </xf>
    <xf numFmtId="2" fontId="2" fillId="4" borderId="4" xfId="0" applyNumberFormat="1" applyFont="1" applyFill="1" applyBorder="1" applyAlignment="1">
      <alignment horizontal="center" vertical="center"/>
    </xf>
    <xf numFmtId="2" fontId="2" fillId="4" borderId="11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6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Border="1"/>
    <xf numFmtId="0" fontId="0" fillId="12" borderId="0" xfId="0" applyFill="1"/>
    <xf numFmtId="0" fontId="0" fillId="13" borderId="0" xfId="0" applyFill="1"/>
    <xf numFmtId="0" fontId="0" fillId="14" borderId="0" xfId="0" applyFill="1"/>
    <xf numFmtId="0" fontId="0" fillId="15" borderId="0" xfId="0" applyFill="1"/>
    <xf numFmtId="0" fontId="0" fillId="0" borderId="11" xfId="0" applyFill="1" applyBorder="1"/>
    <xf numFmtId="14" fontId="0" fillId="0" borderId="11" xfId="0" applyNumberFormat="1" applyFill="1" applyBorder="1"/>
    <xf numFmtId="0" fontId="0" fillId="0" borderId="11" xfId="0" applyFill="1" applyBorder="1" applyAlignment="1">
      <alignment horizontal="center"/>
    </xf>
    <xf numFmtId="0" fontId="2" fillId="7" borderId="11" xfId="0" applyNumberFormat="1" applyFont="1" applyFill="1" applyBorder="1" applyAlignment="1">
      <alignment horizontal="center"/>
    </xf>
    <xf numFmtId="0" fontId="2" fillId="8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14" fontId="3" fillId="0" borderId="4" xfId="0" applyNumberFormat="1" applyFont="1" applyBorder="1"/>
    <xf numFmtId="0" fontId="3" fillId="0" borderId="4" xfId="0" applyFont="1" applyBorder="1" applyAlignment="1">
      <alignment horizontal="center"/>
    </xf>
    <xf numFmtId="0" fontId="3" fillId="0" borderId="11" xfId="0" applyFont="1" applyBorder="1"/>
    <xf numFmtId="14" fontId="3" fillId="0" borderId="11" xfId="0" applyNumberFormat="1" applyFont="1" applyBorder="1"/>
    <xf numFmtId="0" fontId="3" fillId="0" borderId="11" xfId="0" applyFont="1" applyBorder="1" applyAlignment="1">
      <alignment horizontal="center"/>
    </xf>
    <xf numFmtId="0" fontId="0" fillId="0" borderId="11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16" borderId="8" xfId="0" applyFill="1" applyBorder="1" applyAlignment="1">
      <alignment horizontal="center" vertical="center"/>
    </xf>
    <xf numFmtId="0" fontId="0" fillId="16" borderId="4" xfId="0" applyFill="1" applyBorder="1"/>
    <xf numFmtId="14" fontId="0" fillId="16" borderId="4" xfId="0" applyNumberFormat="1" applyFill="1" applyBorder="1"/>
    <xf numFmtId="0" fontId="0" fillId="16" borderId="4" xfId="0" applyFill="1" applyBorder="1" applyAlignment="1">
      <alignment horizontal="center"/>
    </xf>
    <xf numFmtId="0" fontId="2" fillId="16" borderId="4" xfId="0" applyFont="1" applyFill="1" applyBorder="1" applyAlignment="1">
      <alignment horizontal="center"/>
    </xf>
    <xf numFmtId="0" fontId="2" fillId="16" borderId="4" xfId="0" applyFont="1" applyFill="1" applyBorder="1" applyAlignment="1">
      <alignment horizontal="center" vertical="center"/>
    </xf>
    <xf numFmtId="0" fontId="2" fillId="16" borderId="4" xfId="0" applyNumberFormat="1" applyFont="1" applyFill="1" applyBorder="1" applyAlignment="1">
      <alignment horizontal="center"/>
    </xf>
    <xf numFmtId="0" fontId="2" fillId="16" borderId="9" xfId="0" applyNumberFormat="1" applyFont="1" applyFill="1" applyBorder="1" applyAlignment="1">
      <alignment horizontal="center"/>
    </xf>
    <xf numFmtId="0" fontId="0" fillId="16" borderId="0" xfId="0" applyFill="1"/>
    <xf numFmtId="0" fontId="0" fillId="0" borderId="8" xfId="0" applyFont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9" borderId="0" xfId="0" applyFill="1" applyAlignment="1">
      <alignment horizontal="center"/>
    </xf>
    <xf numFmtId="14" fontId="0" fillId="0" borderId="4" xfId="0" applyNumberFormat="1" applyFont="1" applyBorder="1"/>
    <xf numFmtId="0" fontId="0" fillId="0" borderId="4" xfId="0" applyFont="1" applyBorder="1"/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left" vertical="center"/>
    </xf>
    <xf numFmtId="0" fontId="0" fillId="16" borderId="4" xfId="0" applyFont="1" applyFill="1" applyBorder="1"/>
    <xf numFmtId="14" fontId="0" fillId="16" borderId="4" xfId="0" applyNumberFormat="1" applyFont="1" applyFill="1" applyBorder="1"/>
    <xf numFmtId="0" fontId="0" fillId="16" borderId="4" xfId="0" applyFont="1" applyFill="1" applyBorder="1" applyAlignment="1">
      <alignment horizontal="center"/>
    </xf>
    <xf numFmtId="0" fontId="0" fillId="0" borderId="0" xfId="0" applyFont="1"/>
    <xf numFmtId="0" fontId="0" fillId="16" borderId="8" xfId="0" applyFont="1" applyFill="1" applyBorder="1" applyAlignment="1">
      <alignment horizontal="center" vertical="center"/>
    </xf>
    <xf numFmtId="0" fontId="0" fillId="16" borderId="4" xfId="0" applyFont="1" applyFill="1" applyBorder="1" applyAlignment="1">
      <alignment horizontal="left" vertical="center"/>
    </xf>
    <xf numFmtId="2" fontId="2" fillId="16" borderId="4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162">
    <dxf>
      <numFmt numFmtId="19" formatCode="dd/mm/yyyy"/>
    </dxf>
    <dxf>
      <border outline="0">
        <top style="thin">
          <color rgb="FF95B3D7"/>
        </top>
      </border>
    </dxf>
    <dxf>
      <border outline="0">
        <bottom style="thin">
          <color rgb="FF95B3D7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numFmt numFmtId="19" formatCode="dd/mm/yyyy"/>
    </dxf>
    <dxf>
      <border outline="0">
        <top style="thin">
          <color rgb="FF95B3D7"/>
        </top>
      </border>
    </dxf>
    <dxf>
      <border outline="0">
        <bottom style="thin">
          <color rgb="FF95B3D7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numFmt numFmtId="19" formatCode="dd/mm/yyyy"/>
    </dxf>
    <dxf>
      <border outline="0">
        <top style="thin">
          <color rgb="FF95B3D7"/>
        </top>
      </border>
    </dxf>
    <dxf>
      <border outline="0">
        <bottom style="thin">
          <color rgb="FF95B3D7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numFmt numFmtId="19" formatCode="dd/mm/yyyy"/>
    </dxf>
    <dxf>
      <border outline="0">
        <top style="thin">
          <color rgb="FF95B3D7"/>
        </top>
      </border>
    </dxf>
    <dxf>
      <border outline="0">
        <bottom style="thin">
          <color rgb="FF95B3D7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numFmt numFmtId="19" formatCode="dd/mm/yyyy"/>
    </dxf>
    <dxf>
      <border outline="0">
        <top style="thin">
          <color rgb="FF95B3D7"/>
        </top>
      </border>
    </dxf>
    <dxf>
      <border outline="0">
        <bottom style="thin">
          <color rgb="FF95B3D7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numFmt numFmtId="19" formatCode="dd/mm/yyyy"/>
    </dxf>
    <dxf>
      <border outline="0">
        <top style="thin">
          <color rgb="FF95B3D7"/>
        </top>
      </border>
    </dxf>
    <dxf>
      <border outline="0">
        <bottom style="thin">
          <color rgb="FF95B3D7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numFmt numFmtId="19" formatCode="dd/mm/yyyy"/>
    </dxf>
    <dxf>
      <border outline="0">
        <top style="thin">
          <color rgb="FF95B3D7"/>
        </top>
      </border>
    </dxf>
    <dxf>
      <border outline="0">
        <bottom style="thin">
          <color rgb="FF95B3D7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numFmt numFmtId="19" formatCode="dd/mm/yyyy"/>
    </dxf>
    <dxf>
      <border outline="0">
        <top style="thin">
          <color rgb="FF95B3D7"/>
        </top>
      </border>
    </dxf>
    <dxf>
      <border outline="0">
        <bottom style="thin">
          <color rgb="FF95B3D7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numFmt numFmtId="19" formatCode="dd/mm/yyyy"/>
    </dxf>
    <dxf>
      <border outline="0">
        <top style="thin">
          <color rgb="FF95B3D7"/>
        </top>
      </border>
    </dxf>
    <dxf>
      <border outline="0">
        <bottom style="thin">
          <color rgb="FF95B3D7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numFmt numFmtId="19" formatCode="dd/mm/yyyy"/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numFmt numFmtId="19" formatCode="dd/mm/yyyy"/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numFmt numFmtId="19" formatCode="dd/mm/yyyy"/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font>
        <b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</font>
      <numFmt numFmtId="0" formatCode="General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</font>
      <numFmt numFmtId="0" formatCode="General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FF66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9" formatCode="dd/mm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</font>
      <numFmt numFmtId="0" formatCode="General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</font>
      <numFmt numFmtId="0" formatCode="General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</font>
      <numFmt numFmtId="2" formatCode="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FF66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9" formatCode="dd/mm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</font>
      <numFmt numFmtId="0" formatCode="General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</font>
      <numFmt numFmtId="0" formatCode="General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FF66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9" formatCode="dd/mm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</font>
      <numFmt numFmtId="0" formatCode="General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</font>
      <numFmt numFmtId="0" formatCode="General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</font>
      <numFmt numFmtId="2" formatCode="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FF66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9" formatCode="dd/mm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</font>
      <numFmt numFmtId="0" formatCode="General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</font>
      <numFmt numFmtId="0" formatCode="General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</font>
      <numFmt numFmtId="2" formatCode="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FF66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9" formatCode="dd/mm/yyyy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</font>
      <numFmt numFmtId="0" formatCode="General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</font>
      <numFmt numFmtId="0" formatCode="General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FF66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9" formatCode="dd/mm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kb_500" displayName="kb_500" ref="A2:O34" totalsRowShown="0" headerRowDxfId="161" headerRowBorderDxfId="160" tableBorderDxfId="159" totalsRowBorderDxfId="158">
  <autoFilter ref="A2:O34" xr:uid="{00000000-0009-0000-0100-000001000000}"/>
  <sortState ref="A3:O33">
    <sortCondition ref="G3:G33" customList="M,I,II,III,MłZ,MłS,MłB"/>
    <sortCondition ref="H3:H33"/>
  </sortState>
  <tableColumns count="15">
    <tableColumn id="15" xr3:uid="{00000000-0010-0000-0000-00000F000000}" name="Lp." dataDxfId="157"/>
    <tableColumn id="1" xr3:uid="{00000000-0010-0000-0000-000001000000}" name="Nazwisko i Imię" dataDxfId="156"/>
    <tableColumn id="2" xr3:uid="{00000000-0010-0000-0000-000002000000}" name="Klub" dataDxfId="155"/>
    <tableColumn id="3" xr3:uid="{00000000-0010-0000-0000-000003000000}" name="Data ur" dataDxfId="154"/>
    <tableColumn id="4" xr3:uid="{00000000-0010-0000-0000-000004000000}" name="Licencja" dataDxfId="153"/>
    <tableColumn id="5" xr3:uid="{00000000-0010-0000-0000-000005000000}" name="Kategoria" dataDxfId="152"/>
    <tableColumn id="14" xr3:uid="{00000000-0010-0000-0000-00000E000000}" name="Klasa Maks" dataDxfId="151"/>
    <tableColumn id="6" xr3:uid="{00000000-0010-0000-0000-000006000000}" name="Czas" dataDxfId="150"/>
    <tableColumn id="7" xr3:uid="{00000000-0010-0000-0000-000007000000}" name="Klasa" dataDxfId="149"/>
    <tableColumn id="8" xr3:uid="{00000000-0010-0000-0000-000008000000}" name="Czas " dataDxfId="148">
      <calculatedColumnFormula>VLOOKUP(kb_500[[#This Row],[Nazwisko i Imię]],kb_1000[],6,FALSE)</calculatedColumnFormula>
    </tableColumn>
    <tableColumn id="9" xr3:uid="{00000000-0010-0000-0000-000009000000}" name="Klasa " dataDxfId="147">
      <calculatedColumnFormula>VLOOKUP(kb_500[[#This Row],[Nazwisko i Imię]],kb_1000[],7,FALSE)</calculatedColumnFormula>
    </tableColumn>
    <tableColumn id="10" xr3:uid="{00000000-0010-0000-0000-00000A000000}" name=" Czas" dataDxfId="146">
      <calculatedColumnFormula>VLOOKUP(kb_500[[#This Row],[Nazwisko i Imię]],kb_1500[],6,FALSE)</calculatedColumnFormula>
    </tableColumn>
    <tableColumn id="11" xr3:uid="{00000000-0010-0000-0000-00000B000000}" name=" Klasa" dataDxfId="145">
      <calculatedColumnFormula>VLOOKUP(kb_500[[#This Row],[Nazwisko i Imię]],kb_1500[],7,FALSE)</calculatedColumnFormula>
    </tableColumn>
    <tableColumn id="12" xr3:uid="{00000000-0010-0000-0000-00000C000000}" name=" Czas " dataDxfId="144">
      <calculatedColumnFormula>VLOOKUP(kb_500[[#This Row],[Nazwisko i Imię]],kb_3000[],6,FALSE)</calculatedColumnFormula>
    </tableColumn>
    <tableColumn id="13" xr3:uid="{00000000-0010-0000-0000-00000D000000}" name=" Klasa " dataDxfId="143">
      <calculatedColumnFormula>VLOOKUP(kb_500[[#This Row],[Nazwisko i Imię]],kb_3000[],7,FALSE)</calculatedColumnFormula>
    </tableColumn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ka_3000" displayName="ka_3000" ref="T33:Z43" totalsRowShown="0" headerRowDxfId="35" headerRowBorderDxfId="34" tableBorderDxfId="33">
  <autoFilter ref="T33:Z43" xr:uid="{00000000-0009-0000-0100-000008000000}"/>
  <tableColumns count="7">
    <tableColumn id="1" xr3:uid="{00000000-0010-0000-0700-000001000000}" name="Nazwisko i Imię"/>
    <tableColumn id="2" xr3:uid="{00000000-0010-0000-0700-000002000000}" name="Klub"/>
    <tableColumn id="3" xr3:uid="{00000000-0010-0000-0700-000003000000}" name="Data ur" dataDxfId="32"/>
    <tableColumn id="4" xr3:uid="{00000000-0010-0000-0700-000004000000}" name="Licencja"/>
    <tableColumn id="5" xr3:uid="{00000000-0010-0000-0700-000005000000}" name="Kategoria"/>
    <tableColumn id="6" xr3:uid="{00000000-0010-0000-0700-000006000000}" name="Czas"/>
    <tableColumn id="7" xr3:uid="{00000000-0010-0000-0700-000007000000}" name="Klasa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8000000}" name="ka_1500" displayName="ka_1500" ref="K33:Q43" totalsRowShown="0" headerRowDxfId="31" headerRowBorderDxfId="30" tableBorderDxfId="29">
  <autoFilter ref="K33:Q43" xr:uid="{00000000-0009-0000-0100-000007000000}"/>
  <tableColumns count="7">
    <tableColumn id="1" xr3:uid="{00000000-0010-0000-0800-000001000000}" name="Nazwisko i Imię"/>
    <tableColumn id="2" xr3:uid="{00000000-0010-0000-0800-000002000000}" name="Klub"/>
    <tableColumn id="3" xr3:uid="{00000000-0010-0000-0800-000003000000}" name="Data ur" dataDxfId="28"/>
    <tableColumn id="4" xr3:uid="{00000000-0010-0000-0800-000004000000}" name="Licencja"/>
    <tableColumn id="5" xr3:uid="{00000000-0010-0000-0800-000005000000}" name="Kategoria"/>
    <tableColumn id="6" xr3:uid="{00000000-0010-0000-0800-000006000000}" name="Czas"/>
    <tableColumn id="7" xr3:uid="{00000000-0010-0000-0800-000007000000}" name="Klasa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9000000}" name="ka_1000" displayName="ka_1000" ref="B33:H44" totalsRowShown="0" headerRowDxfId="27" headerRowBorderDxfId="26" tableBorderDxfId="25">
  <autoFilter ref="B33:H44" xr:uid="{00000000-0009-0000-0100-000006000000}"/>
  <tableColumns count="7">
    <tableColumn id="1" xr3:uid="{00000000-0010-0000-0900-000001000000}" name="Nazwisko i Imię"/>
    <tableColumn id="2" xr3:uid="{00000000-0010-0000-0900-000002000000}" name="Klub"/>
    <tableColumn id="3" xr3:uid="{00000000-0010-0000-0900-000003000000}" name="Data ur" dataDxfId="24"/>
    <tableColumn id="4" xr3:uid="{00000000-0010-0000-0900-000004000000}" name="Licencja"/>
    <tableColumn id="5" xr3:uid="{00000000-0010-0000-0900-000005000000}" name="Kategoria"/>
    <tableColumn id="6" xr3:uid="{00000000-0010-0000-0900-000006000000}" name="Czas"/>
    <tableColumn id="7" xr3:uid="{00000000-0010-0000-0900-000007000000}" name="Klasa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A000000}" name="mb_3000" displayName="mb_3000" ref="T48:Z65" totalsRowShown="0" headerRowDxfId="23" headerRowBorderDxfId="22" tableBorderDxfId="21">
  <autoFilter ref="T48:Z65" xr:uid="{00000000-0009-0000-0100-00000D000000}"/>
  <tableColumns count="7">
    <tableColumn id="1" xr3:uid="{00000000-0010-0000-0A00-000001000000}" name="Nazwisko i Imię"/>
    <tableColumn id="2" xr3:uid="{00000000-0010-0000-0A00-000002000000}" name="Klub"/>
    <tableColumn id="3" xr3:uid="{00000000-0010-0000-0A00-000003000000}" name="Data ur" dataDxfId="20"/>
    <tableColumn id="4" xr3:uid="{00000000-0010-0000-0A00-000004000000}" name="Licencja"/>
    <tableColumn id="5" xr3:uid="{00000000-0010-0000-0A00-000005000000}" name="Kategoria"/>
    <tableColumn id="6" xr3:uid="{00000000-0010-0000-0A00-000006000000}" name="Czas"/>
    <tableColumn id="7" xr3:uid="{00000000-0010-0000-0A00-000007000000}" name="Klasa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B000000}" name="mb_1500" displayName="mb_1500" ref="K48:Q68" totalsRowShown="0" headerRowDxfId="19" headerRowBorderDxfId="18" tableBorderDxfId="17">
  <autoFilter ref="K48:Q68" xr:uid="{00000000-0009-0000-0100-00000E000000}"/>
  <tableColumns count="7">
    <tableColumn id="1" xr3:uid="{00000000-0010-0000-0B00-000001000000}" name="Nazwisko i Imię"/>
    <tableColumn id="2" xr3:uid="{00000000-0010-0000-0B00-000002000000}" name="Klub"/>
    <tableColumn id="3" xr3:uid="{00000000-0010-0000-0B00-000003000000}" name="Data ur" dataDxfId="16"/>
    <tableColumn id="4" xr3:uid="{00000000-0010-0000-0B00-000004000000}" name="Licencja"/>
    <tableColumn id="5" xr3:uid="{00000000-0010-0000-0B00-000005000000}" name="Kategoria"/>
    <tableColumn id="6" xr3:uid="{00000000-0010-0000-0B00-000006000000}" name="Czas"/>
    <tableColumn id="7" xr3:uid="{00000000-0010-0000-0B00-000007000000}" name="Klasa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C000000}" name="mb_1000" displayName="mb_1000" ref="B48:H70" totalsRowShown="0" headerRowDxfId="15" headerRowBorderDxfId="14" tableBorderDxfId="13">
  <autoFilter ref="B48:H70" xr:uid="{00000000-0009-0000-0100-00000F000000}"/>
  <tableColumns count="7">
    <tableColumn id="1" xr3:uid="{00000000-0010-0000-0C00-000001000000}" name="Nazwisko i Imię"/>
    <tableColumn id="2" xr3:uid="{00000000-0010-0000-0C00-000002000000}" name="Klub"/>
    <tableColumn id="3" xr3:uid="{00000000-0010-0000-0C00-000003000000}" name="Data ur" dataDxfId="12"/>
    <tableColumn id="4" xr3:uid="{00000000-0010-0000-0C00-000004000000}" name="Licencja"/>
    <tableColumn id="5" xr3:uid="{00000000-0010-0000-0C00-000005000000}" name="Kategoria"/>
    <tableColumn id="6" xr3:uid="{00000000-0010-0000-0C00-000006000000}" name="Czas"/>
    <tableColumn id="7" xr3:uid="{00000000-0010-0000-0C00-000007000000}" name="Klasa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D000000}" name="mb_300018" displayName="mb_300018" ref="T74:Z83" totalsRowShown="0" headerRowDxfId="11" headerRowBorderDxfId="10" tableBorderDxfId="9">
  <autoFilter ref="T74:Z83" xr:uid="{00000000-0009-0000-0100-000011000000}"/>
  <tableColumns count="7">
    <tableColumn id="1" xr3:uid="{00000000-0010-0000-0D00-000001000000}" name="Nazwisko i Imię"/>
    <tableColumn id="2" xr3:uid="{00000000-0010-0000-0D00-000002000000}" name="Klub"/>
    <tableColumn id="3" xr3:uid="{00000000-0010-0000-0D00-000003000000}" name="Data ur" dataDxfId="8"/>
    <tableColumn id="4" xr3:uid="{00000000-0010-0000-0D00-000004000000}" name="Licencja"/>
    <tableColumn id="5" xr3:uid="{00000000-0010-0000-0D00-000005000000}" name="Kategoria"/>
    <tableColumn id="6" xr3:uid="{00000000-0010-0000-0D00-000006000000}" name="Czas"/>
    <tableColumn id="7" xr3:uid="{00000000-0010-0000-0D00-000007000000}" name="Klasa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E000000}" name="mb_150019" displayName="mb_150019" ref="K74:Q86" totalsRowShown="0" headerRowDxfId="7" headerRowBorderDxfId="6" tableBorderDxfId="5">
  <autoFilter ref="K74:Q86" xr:uid="{00000000-0009-0000-0100-000012000000}"/>
  <tableColumns count="7">
    <tableColumn id="1" xr3:uid="{00000000-0010-0000-0E00-000001000000}" name="Nazwisko i Imię"/>
    <tableColumn id="2" xr3:uid="{00000000-0010-0000-0E00-000002000000}" name="Klub"/>
    <tableColumn id="3" xr3:uid="{00000000-0010-0000-0E00-000003000000}" name="Data ur" dataDxfId="4"/>
    <tableColumn id="4" xr3:uid="{00000000-0010-0000-0E00-000004000000}" name="Licencja"/>
    <tableColumn id="5" xr3:uid="{00000000-0010-0000-0E00-000005000000}" name="Kategoria"/>
    <tableColumn id="6" xr3:uid="{00000000-0010-0000-0E00-000006000000}" name="Czas"/>
    <tableColumn id="7" xr3:uid="{00000000-0010-0000-0E00-000007000000}" name="Klasa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F000000}" name="mb_100020" displayName="mb_100020" ref="B74:H87" totalsRowShown="0" headerRowDxfId="3" headerRowBorderDxfId="2" tableBorderDxfId="1">
  <autoFilter ref="B74:H87" xr:uid="{00000000-0009-0000-0100-000013000000}"/>
  <tableColumns count="7">
    <tableColumn id="1" xr3:uid="{00000000-0010-0000-0F00-000001000000}" name="Nazwisko i Imię"/>
    <tableColumn id="2" xr3:uid="{00000000-0010-0000-0F00-000002000000}" name="Klub"/>
    <tableColumn id="3" xr3:uid="{00000000-0010-0000-0F00-000003000000}" name="Data ur" dataDxfId="0"/>
    <tableColumn id="4" xr3:uid="{00000000-0010-0000-0F00-000004000000}" name="Licencja"/>
    <tableColumn id="5" xr3:uid="{00000000-0010-0000-0F00-000005000000}" name="Kategoria"/>
    <tableColumn id="6" xr3:uid="{00000000-0010-0000-0F00-000006000000}" name="Czas"/>
    <tableColumn id="7" xr3:uid="{00000000-0010-0000-0F00-000007000000}" name="Klasa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kb_5006" displayName="kb_5006" ref="A37:O49" totalsRowShown="0" headerRowDxfId="142" headerRowBorderDxfId="141" tableBorderDxfId="140" totalsRowBorderDxfId="139">
  <autoFilter ref="A37:O49" xr:uid="{00000000-0009-0000-0100-000005000000}"/>
  <sortState ref="A38:O48">
    <sortCondition ref="G38:G48" customList="M,I,II,III,MłZ,MłS,MłB"/>
    <sortCondition ref="H38:H48"/>
  </sortState>
  <tableColumns count="15">
    <tableColumn id="15" xr3:uid="{00000000-0010-0000-0100-00000F000000}" name="Lp." dataDxfId="138"/>
    <tableColumn id="1" xr3:uid="{00000000-0010-0000-0100-000001000000}" name="Nazwisko i Imię" dataDxfId="137"/>
    <tableColumn id="2" xr3:uid="{00000000-0010-0000-0100-000002000000}" name="Klub" dataDxfId="136"/>
    <tableColumn id="3" xr3:uid="{00000000-0010-0000-0100-000003000000}" name="Data ur" dataDxfId="135"/>
    <tableColumn id="4" xr3:uid="{00000000-0010-0000-0100-000004000000}" name="Licencja" dataDxfId="134"/>
    <tableColumn id="5" xr3:uid="{00000000-0010-0000-0100-000005000000}" name="Kategoria" dataDxfId="133"/>
    <tableColumn id="14" xr3:uid="{00000000-0010-0000-0100-00000E000000}" name="Klasa Maks" dataDxfId="132"/>
    <tableColumn id="6" xr3:uid="{00000000-0010-0000-0100-000006000000}" name="Czas" dataDxfId="131"/>
    <tableColumn id="7" xr3:uid="{00000000-0010-0000-0100-000007000000}" name="Klasa" dataDxfId="130"/>
    <tableColumn id="8" xr3:uid="{00000000-0010-0000-0100-000008000000}" name="Czas " dataDxfId="129">
      <calculatedColumnFormula>VLOOKUP(kb_5006[[#This Row],[Nazwisko i Imię]],ka_1000[],6,FALSE)</calculatedColumnFormula>
    </tableColumn>
    <tableColumn id="9" xr3:uid="{00000000-0010-0000-0100-000009000000}" name="Klasa " dataDxfId="128">
      <calculatedColumnFormula>VLOOKUP(kb_5006[[#This Row],[Nazwisko i Imię]],ka_1000[],7,FALSE)</calculatedColumnFormula>
    </tableColumn>
    <tableColumn id="10" xr3:uid="{00000000-0010-0000-0100-00000A000000}" name=" Czas" dataDxfId="127">
      <calculatedColumnFormula>VLOOKUP(kb_5006[[#This Row],[Nazwisko i Imię]],ka_1500[],6,FALSE)</calculatedColumnFormula>
    </tableColumn>
    <tableColumn id="11" xr3:uid="{00000000-0010-0000-0100-00000B000000}" name=" Klasa" dataDxfId="126">
      <calculatedColumnFormula>VLOOKUP(kb_5006[[#This Row],[Nazwisko i Imię]],ka_1500[],7,FALSE)</calculatedColumnFormula>
    </tableColumn>
    <tableColumn id="12" xr3:uid="{00000000-0010-0000-0100-00000C000000}" name=" Czas " dataDxfId="125">
      <calculatedColumnFormula>VLOOKUP(kb_5006[[#This Row],[Nazwisko i Imię]],ka_3000[],6,FALSE)</calculatedColumnFormula>
    </tableColumn>
    <tableColumn id="13" xr3:uid="{00000000-0010-0000-0100-00000D000000}" name=" Klasa " dataDxfId="124">
      <calculatedColumnFormula>VLOOKUP(kb_5006[[#This Row],[Nazwisko i Imię]],ka_3000[],7,FALSE)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B94CA73-4613-2C4D-9E59-243D709B49B6}" name="kb_50061310" displayName="kb_50061310" ref="A52:O74" totalsRowShown="0" headerRowDxfId="123" headerRowBorderDxfId="122" tableBorderDxfId="121" totalsRowBorderDxfId="120">
  <autoFilter ref="A52:O74" xr:uid="{6ECB6CD8-617D-774C-A1D7-6EAAC2753FF7}"/>
  <sortState ref="A53:O73">
    <sortCondition ref="G3:G24" customList="M,I,II,III,MłZ,MłS,MłB"/>
    <sortCondition ref="H3:H24"/>
  </sortState>
  <tableColumns count="15">
    <tableColumn id="15" xr3:uid="{939BD558-C49E-BD4B-B213-B5A370A12BEC}" name="Lp." dataDxfId="119"/>
    <tableColumn id="1" xr3:uid="{E80A5CA8-4014-814B-ABF3-1014A5922CB0}" name="Nazwisko i Imię" dataDxfId="118"/>
    <tableColumn id="2" xr3:uid="{2E05ABE1-B579-5F46-AF3B-238000F86411}" name="Klub" dataDxfId="117"/>
    <tableColumn id="3" xr3:uid="{70F442E3-950B-6149-988C-1DC740F0334D}" name="Data ur" dataDxfId="116"/>
    <tableColumn id="4" xr3:uid="{0448A4B8-6718-0B4C-80B1-668FE3B6566B}" name="Licencja" dataDxfId="115"/>
    <tableColumn id="5" xr3:uid="{290111AC-E347-FC49-A3A3-4C243B51DAB3}" name="Kategoria" dataDxfId="114"/>
    <tableColumn id="14" xr3:uid="{C45DE270-BF10-514F-AAFE-8C72490455F7}" name="Klasa Maks" dataDxfId="113"/>
    <tableColumn id="6" xr3:uid="{1911B19C-3036-BE47-B18A-EC870773D9C6}" name="Czas" dataDxfId="112"/>
    <tableColumn id="7" xr3:uid="{FCD67031-26E5-3249-BEAE-6629B63062F2}" name="Klasa" dataDxfId="111"/>
    <tableColumn id="8" xr3:uid="{13BBBFD1-B6B1-9E4B-B233-1EAA658F289F}" name="Czas " dataDxfId="110">
      <calculatedColumnFormula>VLOOKUP(kb_50061310[[#This Row],[Nazwisko i Imię]],mb_1000[],6,FALSE)</calculatedColumnFormula>
    </tableColumn>
    <tableColumn id="9" xr3:uid="{5E49B9FF-D917-1F44-A166-F0D75010B4CC}" name="Klasa " dataDxfId="109">
      <calculatedColumnFormula>VLOOKUP(kb_50061310[[#This Row],[Nazwisko i Imię]],mb_1000[],7,FALSE)</calculatedColumnFormula>
    </tableColumn>
    <tableColumn id="10" xr3:uid="{17705A46-8A3B-1E4E-9143-E7C69700519F}" name=" Czas" dataDxfId="108">
      <calculatedColumnFormula>VLOOKUP(kb_50061310[[#This Row],[Nazwisko i Imię]],mb_1500[],6,FALSE)</calculatedColumnFormula>
    </tableColumn>
    <tableColumn id="11" xr3:uid="{E80CF18F-4451-A547-B6BB-A98450FB3F86}" name=" Klasa" dataDxfId="107">
      <calculatedColumnFormula>VLOOKUP(kb_50061310[[#This Row],[Nazwisko i Imię]],mb_1500[],7,FALSE)</calculatedColumnFormula>
    </tableColumn>
    <tableColumn id="12" xr3:uid="{57199F1A-1137-AB4F-8E20-5E1B7BCD8D59}" name=" Czas " dataDxfId="106">
      <calculatedColumnFormula>VLOOKUP(kb_50061310[[#This Row],[Nazwisko i Imię]],mb_3000[],6,FALSE)</calculatedColumnFormula>
    </tableColumn>
    <tableColumn id="13" xr3:uid="{0231060D-72BC-D748-B0E1-ACEC69D00794}" name=" Klasa " dataDxfId="105">
      <calculatedColumnFormula>VLOOKUP(kb_50061310[[#This Row],[Nazwisko i Imię]],mb_3000[],7,FALSE)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D72EB2EF-27DB-6644-98BC-0B22026BD0E7}" name="kb_5006131711" displayName="kb_5006131711" ref="A77:O90" totalsRowShown="0" headerRowDxfId="104" headerRowBorderDxfId="103" tableBorderDxfId="102" totalsRowBorderDxfId="101">
  <autoFilter ref="A77:O90" xr:uid="{32191982-5C64-4546-8FB0-600885E0577A}"/>
  <sortState ref="A78:O89">
    <sortCondition ref="G3:G15" customList="M,I,II,III,MłZ,MłS,MłB"/>
    <sortCondition ref="H3:H15"/>
  </sortState>
  <tableColumns count="15">
    <tableColumn id="15" xr3:uid="{0ED7B291-3CF7-7B40-B2EC-46B60D831A32}" name="Lp." dataDxfId="100"/>
    <tableColumn id="1" xr3:uid="{A0C02561-DD24-5747-AADD-8E97D403DF1A}" name="Nazwisko i Imię" dataDxfId="99"/>
    <tableColumn id="2" xr3:uid="{A23C99B8-33AF-E445-8585-86A88A2F20C7}" name="Klub" dataDxfId="98"/>
    <tableColumn id="3" xr3:uid="{BCD89E45-97B3-1B4A-B925-7FD4EF374A3C}" name="Data ur" dataDxfId="97"/>
    <tableColumn id="4" xr3:uid="{2BC06401-3AD9-ED47-8853-0A7EE235DCC8}" name="Licencja" dataDxfId="96"/>
    <tableColumn id="5" xr3:uid="{1C340769-C360-F04A-85C0-11D7C06C7E92}" name="Kategoria" dataDxfId="95"/>
    <tableColumn id="14" xr3:uid="{47F79F47-3C49-784C-AF7F-AEED824C1100}" name="Klasa Maks" dataDxfId="94"/>
    <tableColumn id="6" xr3:uid="{D0FFA0D3-9650-5940-B747-2B8EDA4AD05E}" name="Czas" dataDxfId="93"/>
    <tableColumn id="7" xr3:uid="{5CD657B5-47AE-AD49-BAFA-C7BAEA83E7EC}" name="Klasa" dataDxfId="92"/>
    <tableColumn id="8" xr3:uid="{2DDE18ED-9BCB-4B44-A65D-D738E243C4EC}" name="Czas " dataDxfId="91">
      <calculatedColumnFormula>VLOOKUP(kb_5006131711[[#This Row],[Nazwisko i Imię]],mb_100020[],6,FALSE)</calculatedColumnFormula>
    </tableColumn>
    <tableColumn id="9" xr3:uid="{57E83EA1-6912-9541-B9BE-7D43AEA7029A}" name="Klasa " dataDxfId="90">
      <calculatedColumnFormula>VLOOKUP(kb_5006131711[[#This Row],[Nazwisko i Imię]],mb_100020[],7,FALSE)</calculatedColumnFormula>
    </tableColumn>
    <tableColumn id="10" xr3:uid="{4FFED528-17C9-9045-B384-AAF2BDA52C2B}" name=" Czas" dataDxfId="89">
      <calculatedColumnFormula>VLOOKUP(kb_5006131711[[#This Row],[Nazwisko i Imię]],mb_150019[],6,FALSE)</calculatedColumnFormula>
    </tableColumn>
    <tableColumn id="11" xr3:uid="{458B1EFF-2000-2A41-9315-D5FC17D3129B}" name=" Klasa" dataDxfId="88">
      <calculatedColumnFormula>VLOOKUP(kb_5006131711[[#This Row],[Nazwisko i Imię]],mb_150019[],7,FALSE)</calculatedColumnFormula>
    </tableColumn>
    <tableColumn id="12" xr3:uid="{DD10931D-4B12-E145-B3C2-C9AE500BC45E}" name=" Czas " dataDxfId="87">
      <calculatedColumnFormula>VLOOKUP(kb_5006131711[[#This Row],[Nazwisko i Imię]],mb_300018[],6,FALSE)</calculatedColumnFormula>
    </tableColumn>
    <tableColumn id="13" xr3:uid="{9BAC3711-F985-4445-A708-8437FB9C357D}" name=" Klasa " dataDxfId="86">
      <calculatedColumnFormula>VLOOKUP(kb_5006131711[[#This Row],[Nazwisko i Imię]],mb_300018[],7,FALSE)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kb_500613" displayName="kb_500613" ref="A2:O24" totalsRowShown="0" headerRowDxfId="85" headerRowBorderDxfId="84" tableBorderDxfId="83" totalsRowBorderDxfId="82">
  <autoFilter ref="A2:O24" xr:uid="{00000000-0009-0000-0100-00000C000000}"/>
  <sortState ref="A3:O24">
    <sortCondition ref="G3:G24" customList="M,I,II,III,MłZ,MłS,MłB"/>
    <sortCondition ref="H3:H24"/>
  </sortState>
  <tableColumns count="15">
    <tableColumn id="15" xr3:uid="{00000000-0010-0000-0200-00000F000000}" name="Lp." dataDxfId="81"/>
    <tableColumn id="1" xr3:uid="{00000000-0010-0000-0200-000001000000}" name="Nazwisko i Imię" dataDxfId="80"/>
    <tableColumn id="2" xr3:uid="{00000000-0010-0000-0200-000002000000}" name="Klub" dataDxfId="79"/>
    <tableColumn id="3" xr3:uid="{00000000-0010-0000-0200-000003000000}" name="Data ur" dataDxfId="78"/>
    <tableColumn id="4" xr3:uid="{00000000-0010-0000-0200-000004000000}" name="Licencja" dataDxfId="77"/>
    <tableColumn id="5" xr3:uid="{00000000-0010-0000-0200-000005000000}" name="Kategoria" dataDxfId="76"/>
    <tableColumn id="14" xr3:uid="{00000000-0010-0000-0200-00000E000000}" name="Klasa Maks" dataDxfId="75"/>
    <tableColumn id="6" xr3:uid="{00000000-0010-0000-0200-000006000000}" name="Czas" dataDxfId="74"/>
    <tableColumn id="7" xr3:uid="{00000000-0010-0000-0200-000007000000}" name="Klasa" dataDxfId="73"/>
    <tableColumn id="8" xr3:uid="{00000000-0010-0000-0200-000008000000}" name="Czas " dataDxfId="72">
      <calculatedColumnFormula>VLOOKUP(kb_500613[[#This Row],[Nazwisko i Imię]],mb_1000[],6,FALSE)</calculatedColumnFormula>
    </tableColumn>
    <tableColumn id="9" xr3:uid="{00000000-0010-0000-0200-000009000000}" name="Klasa " dataDxfId="71">
      <calculatedColumnFormula>VLOOKUP(kb_500613[[#This Row],[Nazwisko i Imię]],mb_1000[],7,FALSE)</calculatedColumnFormula>
    </tableColumn>
    <tableColumn id="10" xr3:uid="{00000000-0010-0000-0200-00000A000000}" name=" Czas" dataDxfId="70">
      <calculatedColumnFormula>VLOOKUP(kb_500613[[#This Row],[Nazwisko i Imię]],mb_1500[],6,FALSE)</calculatedColumnFormula>
    </tableColumn>
    <tableColumn id="11" xr3:uid="{00000000-0010-0000-0200-00000B000000}" name=" Klasa" dataDxfId="69">
      <calculatedColumnFormula>VLOOKUP(kb_500613[[#This Row],[Nazwisko i Imię]],mb_1500[],7,FALSE)</calculatedColumnFormula>
    </tableColumn>
    <tableColumn id="12" xr3:uid="{00000000-0010-0000-0200-00000C000000}" name=" Czas " dataDxfId="68">
      <calculatedColumnFormula>VLOOKUP(kb_500613[[#This Row],[Nazwisko i Imię]],mb_3000[],6,FALSE)</calculatedColumnFormula>
    </tableColumn>
    <tableColumn id="13" xr3:uid="{00000000-0010-0000-0200-00000D000000}" name=" Klasa " dataDxfId="67">
      <calculatedColumnFormula>VLOOKUP(kb_500613[[#This Row],[Nazwisko i Imię]],mb_3000[],7,FALSE)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3000000}" name="kb_50061317" displayName="kb_50061317" ref="A2:O15" totalsRowShown="0" headerRowDxfId="66" headerRowBorderDxfId="65" tableBorderDxfId="64" totalsRowBorderDxfId="63">
  <autoFilter ref="A2:O15" xr:uid="{00000000-0009-0000-0100-000010000000}"/>
  <sortState ref="A3:O15">
    <sortCondition ref="G3:G15" customList="M,I,II,III,MłZ,MłS,MłB"/>
    <sortCondition ref="H3:H15"/>
  </sortState>
  <tableColumns count="15">
    <tableColumn id="15" xr3:uid="{00000000-0010-0000-0300-00000F000000}" name="Lp." dataDxfId="62"/>
    <tableColumn id="1" xr3:uid="{00000000-0010-0000-0300-000001000000}" name="Nazwisko i Imię" dataDxfId="61"/>
    <tableColumn id="2" xr3:uid="{00000000-0010-0000-0300-000002000000}" name="Klub" dataDxfId="60"/>
    <tableColumn id="3" xr3:uid="{00000000-0010-0000-0300-000003000000}" name="Data ur" dataDxfId="59"/>
    <tableColumn id="4" xr3:uid="{00000000-0010-0000-0300-000004000000}" name="Licencja" dataDxfId="58"/>
    <tableColumn id="5" xr3:uid="{00000000-0010-0000-0300-000005000000}" name="Kategoria" dataDxfId="57"/>
    <tableColumn id="14" xr3:uid="{00000000-0010-0000-0300-00000E000000}" name="Klasa Maks" dataDxfId="56"/>
    <tableColumn id="6" xr3:uid="{00000000-0010-0000-0300-000006000000}" name="Czas" dataDxfId="55"/>
    <tableColumn id="7" xr3:uid="{00000000-0010-0000-0300-000007000000}" name="Klasa" dataDxfId="54"/>
    <tableColumn id="8" xr3:uid="{00000000-0010-0000-0300-000008000000}" name="Czas " dataDxfId="53">
      <calculatedColumnFormula>VLOOKUP(kb_50061317[[#This Row],[Nazwisko i Imię]],mb_100020[],6,FALSE)</calculatedColumnFormula>
    </tableColumn>
    <tableColumn id="9" xr3:uid="{00000000-0010-0000-0300-000009000000}" name="Klasa " dataDxfId="52">
      <calculatedColumnFormula>VLOOKUP(kb_50061317[[#This Row],[Nazwisko i Imię]],mb_100020[],7,FALSE)</calculatedColumnFormula>
    </tableColumn>
    <tableColumn id="10" xr3:uid="{00000000-0010-0000-0300-00000A000000}" name=" Czas" dataDxfId="51">
      <calculatedColumnFormula>VLOOKUP(kb_50061317[[#This Row],[Nazwisko i Imię]],mb_150019[],6,FALSE)</calculatedColumnFormula>
    </tableColumn>
    <tableColumn id="11" xr3:uid="{00000000-0010-0000-0300-00000B000000}" name=" Klasa" dataDxfId="50">
      <calculatedColumnFormula>VLOOKUP(kb_50061317[[#This Row],[Nazwisko i Imię]],mb_150019[],7,FALSE)</calculatedColumnFormula>
    </tableColumn>
    <tableColumn id="12" xr3:uid="{00000000-0010-0000-0300-00000C000000}" name=" Czas " dataDxfId="49">
      <calculatedColumnFormula>VLOOKUP(kb_50061317[[#This Row],[Nazwisko i Imię]],mb_300018[],6,FALSE)</calculatedColumnFormula>
    </tableColumn>
    <tableColumn id="13" xr3:uid="{00000000-0010-0000-0300-00000D000000}" name=" Klasa " dataDxfId="48">
      <calculatedColumnFormula>VLOOKUP(kb_50061317[[#This Row],[Nazwisko i Imię]],mb_300018[],7,FALSE)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4000000}" name="kb_1000" displayName="kb_1000" ref="B2:H30" totalsRowShown="0" headerRowDxfId="47" headerRowBorderDxfId="46" tableBorderDxfId="45">
  <autoFilter ref="B2:H30" xr:uid="{00000000-0009-0000-0100-000002000000}"/>
  <tableColumns count="7">
    <tableColumn id="1" xr3:uid="{00000000-0010-0000-0400-000001000000}" name="Nazwisko i Imię"/>
    <tableColumn id="2" xr3:uid="{00000000-0010-0000-0400-000002000000}" name="Klub"/>
    <tableColumn id="3" xr3:uid="{00000000-0010-0000-0400-000003000000}" name="Data ur" dataDxfId="44"/>
    <tableColumn id="4" xr3:uid="{00000000-0010-0000-0400-000004000000}" name="Licencja"/>
    <tableColumn id="5" xr3:uid="{00000000-0010-0000-0400-000005000000}" name="Kategoria"/>
    <tableColumn id="6" xr3:uid="{00000000-0010-0000-0400-000006000000}" name="Czas"/>
    <tableColumn id="7" xr3:uid="{00000000-0010-0000-0400-000007000000}" name="Klasa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5000000}" name="kb_1500" displayName="kb_1500" ref="K2:Q27" totalsRowShown="0" headerRowDxfId="43" headerRowBorderDxfId="42" tableBorderDxfId="41">
  <autoFilter ref="K2:Q27" xr:uid="{00000000-0009-0000-0100-000003000000}"/>
  <tableColumns count="7">
    <tableColumn id="1" xr3:uid="{00000000-0010-0000-0500-000001000000}" name="Nazwisko i Imię"/>
    <tableColumn id="2" xr3:uid="{00000000-0010-0000-0500-000002000000}" name="Klub"/>
    <tableColumn id="3" xr3:uid="{00000000-0010-0000-0500-000003000000}" name="Data ur" dataDxfId="40"/>
    <tableColumn id="4" xr3:uid="{00000000-0010-0000-0500-000004000000}" name="Licencja"/>
    <tableColumn id="5" xr3:uid="{00000000-0010-0000-0500-000005000000}" name="Kategoria"/>
    <tableColumn id="6" xr3:uid="{00000000-0010-0000-0500-000006000000}" name="Czas"/>
    <tableColumn id="7" xr3:uid="{00000000-0010-0000-0500-000007000000}" name="Klasa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6000000}" name="kb_3000" displayName="kb_3000" ref="T2:Z14" totalsRowShown="0" headerRowDxfId="39" headerRowBorderDxfId="38" tableBorderDxfId="37">
  <autoFilter ref="T2:Z14" xr:uid="{00000000-0009-0000-0100-000004000000}"/>
  <tableColumns count="7">
    <tableColumn id="1" xr3:uid="{00000000-0010-0000-0600-000001000000}" name="Nazwisko i Imię"/>
    <tableColumn id="2" xr3:uid="{00000000-0010-0000-0600-000002000000}" name="Klub"/>
    <tableColumn id="3" xr3:uid="{00000000-0010-0000-0600-000003000000}" name="Data ur" dataDxfId="36"/>
    <tableColumn id="4" xr3:uid="{00000000-0010-0000-0600-000004000000}" name="Licencja"/>
    <tableColumn id="5" xr3:uid="{00000000-0010-0000-0600-000005000000}" name="Kategoria"/>
    <tableColumn id="6" xr3:uid="{00000000-0010-0000-0600-000006000000}" name="Czas"/>
    <tableColumn id="7" xr3:uid="{00000000-0010-0000-0600-000007000000}" name="Klas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4.xml"/><Relationship Id="rId3" Type="http://schemas.openxmlformats.org/officeDocument/2006/relationships/table" Target="../tables/table9.xml"/><Relationship Id="rId7" Type="http://schemas.openxmlformats.org/officeDocument/2006/relationships/table" Target="../tables/table13.xml"/><Relationship Id="rId12" Type="http://schemas.openxmlformats.org/officeDocument/2006/relationships/table" Target="../tables/table18.xml"/><Relationship Id="rId2" Type="http://schemas.openxmlformats.org/officeDocument/2006/relationships/table" Target="../tables/table8.xml"/><Relationship Id="rId1" Type="http://schemas.openxmlformats.org/officeDocument/2006/relationships/table" Target="../tables/table7.xml"/><Relationship Id="rId6" Type="http://schemas.openxmlformats.org/officeDocument/2006/relationships/table" Target="../tables/table12.xml"/><Relationship Id="rId11" Type="http://schemas.openxmlformats.org/officeDocument/2006/relationships/table" Target="../tables/table17.xml"/><Relationship Id="rId5" Type="http://schemas.openxmlformats.org/officeDocument/2006/relationships/table" Target="../tables/table11.xml"/><Relationship Id="rId10" Type="http://schemas.openxmlformats.org/officeDocument/2006/relationships/table" Target="../tables/table16.xml"/><Relationship Id="rId4" Type="http://schemas.openxmlformats.org/officeDocument/2006/relationships/table" Target="../tables/table10.xml"/><Relationship Id="rId9" Type="http://schemas.openxmlformats.org/officeDocument/2006/relationships/table" Target="../tables/table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AU90"/>
  <sheetViews>
    <sheetView tabSelected="1" topLeftCell="A11" workbookViewId="0">
      <selection activeCell="B35" sqref="B35"/>
    </sheetView>
  </sheetViews>
  <sheetFormatPr baseColWidth="10" defaultColWidth="8.83203125" defaultRowHeight="15" x14ac:dyDescent="0.2"/>
  <cols>
    <col min="1" max="1" width="5.6640625" bestFit="1" customWidth="1"/>
    <col min="2" max="2" width="22.83203125" bestFit="1" customWidth="1"/>
    <col min="3" max="3" width="42.6640625" bestFit="1" customWidth="1"/>
    <col min="4" max="4" width="10.1640625" bestFit="1" customWidth="1"/>
    <col min="5" max="5" width="9.83203125" bestFit="1" customWidth="1"/>
    <col min="6" max="6" width="9.33203125" customWidth="1"/>
    <col min="7" max="7" width="12.5" bestFit="1" customWidth="1"/>
    <col min="8" max="8" width="11.1640625" customWidth="1"/>
    <col min="9" max="9" width="10.1640625" customWidth="1"/>
    <col min="11" max="11" width="9.1640625" bestFit="1" customWidth="1"/>
    <col min="12" max="14" width="11.5" bestFit="1" customWidth="1"/>
    <col min="19" max="19" width="9.1640625" customWidth="1"/>
    <col min="20" max="20" width="9.33203125" customWidth="1"/>
    <col min="21" max="21" width="10.83203125" customWidth="1"/>
    <col min="22" max="25" width="8.6640625" customWidth="1"/>
    <col min="26" max="26" width="15.6640625" customWidth="1"/>
    <col min="27" max="27" width="8.6640625" customWidth="1"/>
    <col min="28" max="28" width="9.1640625" customWidth="1"/>
    <col min="29" max="29" width="9.33203125" customWidth="1"/>
    <col min="30" max="30" width="10.83203125" customWidth="1"/>
    <col min="31" max="31" width="8.6640625" customWidth="1"/>
  </cols>
  <sheetData>
    <row r="1" spans="1:15" x14ac:dyDescent="0.2">
      <c r="B1" t="s">
        <v>398</v>
      </c>
      <c r="H1" s="81" t="s">
        <v>90</v>
      </c>
      <c r="I1" s="81"/>
      <c r="J1" s="82" t="s">
        <v>91</v>
      </c>
      <c r="K1" s="82"/>
      <c r="L1" s="83" t="s">
        <v>92</v>
      </c>
      <c r="M1" s="83"/>
      <c r="N1" s="84" t="s">
        <v>134</v>
      </c>
      <c r="O1" s="84"/>
    </row>
    <row r="2" spans="1:15" x14ac:dyDescent="0.2">
      <c r="A2" s="5" t="s">
        <v>154</v>
      </c>
      <c r="B2" s="6" t="s">
        <v>84</v>
      </c>
      <c r="C2" s="6" t="s">
        <v>85</v>
      </c>
      <c r="D2" s="6" t="s">
        <v>86</v>
      </c>
      <c r="E2" s="6" t="s">
        <v>87</v>
      </c>
      <c r="F2" s="6" t="s">
        <v>88</v>
      </c>
      <c r="G2" s="6" t="s">
        <v>147</v>
      </c>
      <c r="H2" s="6" t="s">
        <v>83</v>
      </c>
      <c r="I2" s="6" t="s">
        <v>89</v>
      </c>
      <c r="J2" s="6" t="s">
        <v>148</v>
      </c>
      <c r="K2" s="6" t="s">
        <v>149</v>
      </c>
      <c r="L2" s="6" t="s">
        <v>150</v>
      </c>
      <c r="M2" s="6" t="s">
        <v>151</v>
      </c>
      <c r="N2" s="6" t="s">
        <v>152</v>
      </c>
      <c r="O2" s="7" t="s">
        <v>153</v>
      </c>
    </row>
    <row r="3" spans="1:15" x14ac:dyDescent="0.2">
      <c r="A3" s="8">
        <v>1</v>
      </c>
      <c r="B3" s="9" t="s">
        <v>0</v>
      </c>
      <c r="C3" s="9" t="s">
        <v>1</v>
      </c>
      <c r="D3" s="10">
        <v>38942</v>
      </c>
      <c r="E3" s="9" t="s">
        <v>2</v>
      </c>
      <c r="F3" s="26" t="s">
        <v>3</v>
      </c>
      <c r="G3" s="28" t="s">
        <v>4</v>
      </c>
      <c r="H3" s="43">
        <v>40.24</v>
      </c>
      <c r="I3" s="11" t="s">
        <v>4</v>
      </c>
      <c r="J3" s="12" t="str">
        <f>VLOOKUP(kb_500[[#This Row],[Nazwisko i Imię]],kb_1000[],6,FALSE)</f>
        <v>1:20.46</v>
      </c>
      <c r="K3" s="12" t="str">
        <f>VLOOKUP(kb_500[[#This Row],[Nazwisko i Imię]],kb_1000[],7,FALSE)</f>
        <v>I</v>
      </c>
      <c r="L3" s="13" t="str">
        <f>VLOOKUP(kb_500[[#This Row],[Nazwisko i Imię]],kb_1500[],6,FALSE)</f>
        <v>2:09.80</v>
      </c>
      <c r="M3" s="13" t="str">
        <f>VLOOKUP(kb_500[[#This Row],[Nazwisko i Imię]],kb_1500[],7,FALSE)</f>
        <v>II</v>
      </c>
      <c r="N3" s="14" t="e">
        <f>VLOOKUP(kb_500[[#This Row],[Nazwisko i Imię]],kb_3000[],6,FALSE)</f>
        <v>#N/A</v>
      </c>
      <c r="O3" s="15" t="e">
        <f>VLOOKUP(kb_500[[#This Row],[Nazwisko i Imię]],kb_3000[],7,FALSE)</f>
        <v>#N/A</v>
      </c>
    </row>
    <row r="4" spans="1:15" x14ac:dyDescent="0.2">
      <c r="A4" s="8">
        <v>2</v>
      </c>
      <c r="B4" s="9" t="s">
        <v>5</v>
      </c>
      <c r="C4" s="9" t="s">
        <v>6</v>
      </c>
      <c r="D4" s="10">
        <v>39128</v>
      </c>
      <c r="E4" s="9" t="s">
        <v>7</v>
      </c>
      <c r="F4" s="26" t="s">
        <v>3</v>
      </c>
      <c r="G4" s="28" t="s">
        <v>4</v>
      </c>
      <c r="H4" s="43">
        <v>42.05</v>
      </c>
      <c r="I4" s="11" t="s">
        <v>4</v>
      </c>
      <c r="J4" s="12" t="str">
        <f>VLOOKUP(kb_500[[#This Row],[Nazwisko i Imię]],kb_1000[],6,FALSE)</f>
        <v>1:24.49</v>
      </c>
      <c r="K4" s="12" t="str">
        <f>VLOOKUP(kb_500[[#This Row],[Nazwisko i Imię]],kb_1000[],7,FALSE)</f>
        <v>I</v>
      </c>
      <c r="L4" s="13" t="str">
        <f>VLOOKUP(kb_500[[#This Row],[Nazwisko i Imię]],kb_1500[],6,FALSE)</f>
        <v>2:12.65</v>
      </c>
      <c r="M4" s="13" t="str">
        <f>VLOOKUP(kb_500[[#This Row],[Nazwisko i Imię]],kb_1500[],7,FALSE)</f>
        <v>II</v>
      </c>
      <c r="N4" s="16" t="str">
        <f>VLOOKUP(kb_500[[#This Row],[Nazwisko i Imię]],kb_3000[],6,FALSE)</f>
        <v>4:43.19</v>
      </c>
      <c r="O4" s="17" t="str">
        <f>VLOOKUP(kb_500[[#This Row],[Nazwisko i Imię]],kb_3000[],7,FALSE)</f>
        <v>II</v>
      </c>
    </row>
    <row r="5" spans="1:15" x14ac:dyDescent="0.2">
      <c r="A5" s="8">
        <v>3</v>
      </c>
      <c r="B5" s="9" t="s">
        <v>8</v>
      </c>
      <c r="C5" s="9" t="s">
        <v>6</v>
      </c>
      <c r="D5" s="10">
        <v>38974</v>
      </c>
      <c r="E5" s="9" t="s">
        <v>9</v>
      </c>
      <c r="F5" s="26" t="s">
        <v>3</v>
      </c>
      <c r="G5" s="28" t="s">
        <v>4</v>
      </c>
      <c r="H5" s="43">
        <v>42.07</v>
      </c>
      <c r="I5" s="11" t="s">
        <v>4</v>
      </c>
      <c r="J5" s="12" t="str">
        <f>VLOOKUP(kb_500[[#This Row],[Nazwisko i Imię]],kb_1000[],6,FALSE)</f>
        <v>1:23.95</v>
      </c>
      <c r="K5" s="12" t="str">
        <f>VLOOKUP(kb_500[[#This Row],[Nazwisko i Imię]],kb_1000[],7,FALSE)</f>
        <v>I</v>
      </c>
      <c r="L5" s="13" t="str">
        <f>VLOOKUP(kb_500[[#This Row],[Nazwisko i Imię]],kb_1500[],6,FALSE)</f>
        <v>2:10.58</v>
      </c>
      <c r="M5" s="13" t="str">
        <f>VLOOKUP(kb_500[[#This Row],[Nazwisko i Imię]],kb_1500[],7,FALSE)</f>
        <v>II</v>
      </c>
      <c r="N5" s="16" t="str">
        <f>VLOOKUP(kb_500[[#This Row],[Nazwisko i Imię]],kb_3000[],6,FALSE)</f>
        <v>4:36.46</v>
      </c>
      <c r="O5" s="17" t="str">
        <f>VLOOKUP(kb_500[[#This Row],[Nazwisko i Imię]],kb_3000[],7,FALSE)</f>
        <v>II</v>
      </c>
    </row>
    <row r="6" spans="1:15" x14ac:dyDescent="0.2">
      <c r="A6" s="8">
        <v>4</v>
      </c>
      <c r="B6" s="9" t="s">
        <v>10</v>
      </c>
      <c r="C6" s="9" t="s">
        <v>1</v>
      </c>
      <c r="D6" s="10">
        <v>38866</v>
      </c>
      <c r="E6" s="9" t="s">
        <v>11</v>
      </c>
      <c r="F6" s="26" t="s">
        <v>12</v>
      </c>
      <c r="G6" s="28" t="s">
        <v>4</v>
      </c>
      <c r="H6" s="43">
        <v>42.44</v>
      </c>
      <c r="I6" s="11" t="s">
        <v>4</v>
      </c>
      <c r="J6" s="12" t="str">
        <f>VLOOKUP(kb_500[[#This Row],[Nazwisko i Imię]],kb_1000[],6,FALSE)</f>
        <v>1:28.80</v>
      </c>
      <c r="K6" s="12" t="str">
        <f>VLOOKUP(kb_500[[#This Row],[Nazwisko i Imię]],kb_1000[],7,FALSE)</f>
        <v>II</v>
      </c>
      <c r="L6" s="13" t="str">
        <f>VLOOKUP(kb_500[[#This Row],[Nazwisko i Imię]],kb_1500[],6,FALSE)</f>
        <v>2:17.68</v>
      </c>
      <c r="M6" s="13" t="str">
        <f>VLOOKUP(kb_500[[#This Row],[Nazwisko i Imię]],kb_1500[],7,FALSE)</f>
        <v>II</v>
      </c>
      <c r="N6" s="16" t="e">
        <f>VLOOKUP(kb_500[[#This Row],[Nazwisko i Imię]],kb_3000[],6,FALSE)</f>
        <v>#N/A</v>
      </c>
      <c r="O6" s="17" t="e">
        <f>VLOOKUP(kb_500[[#This Row],[Nazwisko i Imię]],kb_3000[],7,FALSE)</f>
        <v>#N/A</v>
      </c>
    </row>
    <row r="7" spans="1:15" x14ac:dyDescent="0.2">
      <c r="A7" s="8">
        <v>5</v>
      </c>
      <c r="B7" s="9" t="s">
        <v>17</v>
      </c>
      <c r="C7" s="9" t="s">
        <v>18</v>
      </c>
      <c r="D7" s="10">
        <v>39168</v>
      </c>
      <c r="E7" s="9" t="s">
        <v>19</v>
      </c>
      <c r="F7" s="26" t="s">
        <v>3</v>
      </c>
      <c r="G7" s="28" t="s">
        <v>4</v>
      </c>
      <c r="H7" s="43">
        <v>42.81</v>
      </c>
      <c r="I7" s="11" t="s">
        <v>4</v>
      </c>
      <c r="J7" s="12" t="str">
        <f>VLOOKUP(kb_500[[#This Row],[Nazwisko i Imię]],kb_1000[],6,FALSE)</f>
        <v>1:24.65</v>
      </c>
      <c r="K7" s="12" t="str">
        <f>VLOOKUP(kb_500[[#This Row],[Nazwisko i Imię]],kb_1000[],7,FALSE)</f>
        <v>II</v>
      </c>
      <c r="L7" s="13" t="str">
        <f>VLOOKUP(kb_500[[#This Row],[Nazwisko i Imię]],kb_1500[],6,FALSE)</f>
        <v>2:13.81</v>
      </c>
      <c r="M7" s="13" t="str">
        <f>VLOOKUP(kb_500[[#This Row],[Nazwisko i Imię]],kb_1500[],7,FALSE)</f>
        <v>II</v>
      </c>
      <c r="N7" s="16" t="str">
        <f>VLOOKUP(kb_500[[#This Row],[Nazwisko i Imię]],kb_3000[],6,FALSE)</f>
        <v>4:47.44</v>
      </c>
      <c r="O7" s="17" t="str">
        <f>VLOOKUP(kb_500[[#This Row],[Nazwisko i Imię]],kb_3000[],7,FALSE)</f>
        <v>II</v>
      </c>
    </row>
    <row r="8" spans="1:15" x14ac:dyDescent="0.2">
      <c r="A8" s="8">
        <v>6</v>
      </c>
      <c r="B8" s="9" t="s">
        <v>13</v>
      </c>
      <c r="C8" s="9" t="s">
        <v>14</v>
      </c>
      <c r="D8" s="10">
        <v>38722</v>
      </c>
      <c r="E8" s="9" t="s">
        <v>15</v>
      </c>
      <c r="F8" s="26" t="s">
        <v>12</v>
      </c>
      <c r="G8" s="28" t="s">
        <v>16</v>
      </c>
      <c r="H8" s="43">
        <v>43.11</v>
      </c>
      <c r="I8" s="11" t="s">
        <v>16</v>
      </c>
      <c r="J8" s="12" t="str">
        <f>VLOOKUP(kb_500[[#This Row],[Nazwisko i Imię]],kb_1000[],6,FALSE)</f>
        <v>1:25.48</v>
      </c>
      <c r="K8" s="12" t="str">
        <f>VLOOKUP(kb_500[[#This Row],[Nazwisko i Imię]],kb_1000[],7,FALSE)</f>
        <v>II</v>
      </c>
      <c r="L8" s="13" t="str">
        <f>VLOOKUP(kb_500[[#This Row],[Nazwisko i Imię]],kb_1500[],6,FALSE)</f>
        <v>2:14.03</v>
      </c>
      <c r="M8" s="13" t="str">
        <f>VLOOKUP(kb_500[[#This Row],[Nazwisko i Imię]],kb_1500[],7,FALSE)</f>
        <v>II</v>
      </c>
      <c r="N8" s="16" t="str">
        <f>VLOOKUP(kb_500[[#This Row],[Nazwisko i Imię]],kb_3000[],6,FALSE)</f>
        <v>4:46.36</v>
      </c>
      <c r="O8" s="17" t="str">
        <f>VLOOKUP(kb_500[[#This Row],[Nazwisko i Imię]],kb_3000[],7,FALSE)</f>
        <v>II</v>
      </c>
    </row>
    <row r="9" spans="1:15" x14ac:dyDescent="0.2">
      <c r="A9" s="8">
        <v>7</v>
      </c>
      <c r="B9" s="9" t="s">
        <v>20</v>
      </c>
      <c r="C9" s="9" t="s">
        <v>21</v>
      </c>
      <c r="D9" s="10">
        <v>38875</v>
      </c>
      <c r="E9" s="9" t="s">
        <v>22</v>
      </c>
      <c r="F9" s="26" t="s">
        <v>12</v>
      </c>
      <c r="G9" s="28" t="s">
        <v>16</v>
      </c>
      <c r="H9" s="43">
        <v>44.25</v>
      </c>
      <c r="I9" s="11" t="s">
        <v>16</v>
      </c>
      <c r="J9" s="12" t="str">
        <f>VLOOKUP(kb_500[[#This Row],[Nazwisko i Imię]],kb_1000[],6,FALSE)</f>
        <v>1:28.84</v>
      </c>
      <c r="K9" s="12" t="str">
        <f>VLOOKUP(kb_500[[#This Row],[Nazwisko i Imię]],kb_1000[],7,FALSE)</f>
        <v>II</v>
      </c>
      <c r="L9" s="13" t="str">
        <f>VLOOKUP(kb_500[[#This Row],[Nazwisko i Imię]],kb_1500[],6,FALSE)</f>
        <v>2:19.93</v>
      </c>
      <c r="M9" s="13" t="str">
        <f>VLOOKUP(kb_500[[#This Row],[Nazwisko i Imię]],kb_1500[],7,FALSE)</f>
        <v>III</v>
      </c>
      <c r="N9" s="16" t="str">
        <f>VLOOKUP(kb_500[[#This Row],[Nazwisko i Imię]],kb_3000[],6,FALSE)</f>
        <v>4:58.27</v>
      </c>
      <c r="O9" s="17" t="str">
        <f>VLOOKUP(kb_500[[#This Row],[Nazwisko i Imię]],kb_3000[],7,FALSE)</f>
        <v>III</v>
      </c>
    </row>
    <row r="10" spans="1:15" x14ac:dyDescent="0.2">
      <c r="A10" s="8">
        <v>8</v>
      </c>
      <c r="B10" s="9" t="s">
        <v>23</v>
      </c>
      <c r="C10" s="9" t="s">
        <v>14</v>
      </c>
      <c r="D10" s="10">
        <v>38965</v>
      </c>
      <c r="E10" s="9" t="s">
        <v>24</v>
      </c>
      <c r="F10" s="26" t="s">
        <v>3</v>
      </c>
      <c r="G10" s="28" t="s">
        <v>16</v>
      </c>
      <c r="H10" s="43">
        <v>44.34</v>
      </c>
      <c r="I10" s="11" t="s">
        <v>16</v>
      </c>
      <c r="J10" s="12" t="str">
        <f>VLOOKUP(kb_500[[#This Row],[Nazwisko i Imię]],kb_1000[],6,FALSE)</f>
        <v>1:31.37</v>
      </c>
      <c r="K10" s="12" t="str">
        <f>VLOOKUP(kb_500[[#This Row],[Nazwisko i Imię]],kb_1000[],7,FALSE)</f>
        <v>III</v>
      </c>
      <c r="L10" s="13" t="str">
        <f>VLOOKUP(kb_500[[#This Row],[Nazwisko i Imię]],kb_1500[],6,FALSE)</f>
        <v>2:26.09</v>
      </c>
      <c r="M10" s="13" t="str">
        <f>VLOOKUP(kb_500[[#This Row],[Nazwisko i Imię]],kb_1500[],7,FALSE)</f>
        <v>III</v>
      </c>
      <c r="N10" s="16" t="e">
        <f>VLOOKUP(kb_500[[#This Row],[Nazwisko i Imię]],kb_3000[],6,FALSE)</f>
        <v>#N/A</v>
      </c>
      <c r="O10" s="17" t="e">
        <f>VLOOKUP(kb_500[[#This Row],[Nazwisko i Imię]],kb_3000[],7,FALSE)</f>
        <v>#N/A</v>
      </c>
    </row>
    <row r="11" spans="1:15" x14ac:dyDescent="0.2">
      <c r="A11" s="8">
        <v>9</v>
      </c>
      <c r="B11" s="9" t="s">
        <v>25</v>
      </c>
      <c r="C11" s="9" t="s">
        <v>14</v>
      </c>
      <c r="D11" s="10">
        <v>39112</v>
      </c>
      <c r="E11" s="9" t="s">
        <v>26</v>
      </c>
      <c r="F11" s="26" t="s">
        <v>3</v>
      </c>
      <c r="G11" s="28" t="s">
        <v>16</v>
      </c>
      <c r="H11" s="43">
        <v>44.36</v>
      </c>
      <c r="I11" s="11" t="s">
        <v>16</v>
      </c>
      <c r="J11" s="12" t="str">
        <f>VLOOKUP(kb_500[[#This Row],[Nazwisko i Imię]],kb_1000[],6,FALSE)</f>
        <v>1:29.49</v>
      </c>
      <c r="K11" s="12" t="str">
        <f>VLOOKUP(kb_500[[#This Row],[Nazwisko i Imię]],kb_1000[],7,FALSE)</f>
        <v>II</v>
      </c>
      <c r="L11" s="13" t="str">
        <f>VLOOKUP(kb_500[[#This Row],[Nazwisko i Imię]],kb_1500[],6,FALSE)</f>
        <v>2:19.94</v>
      </c>
      <c r="M11" s="13" t="str">
        <f>VLOOKUP(kb_500[[#This Row],[Nazwisko i Imię]],kb_1500[],7,FALSE)</f>
        <v>III</v>
      </c>
      <c r="N11" s="16" t="str">
        <f>VLOOKUP(kb_500[[#This Row],[Nazwisko i Imię]],kb_3000[],6,FALSE)</f>
        <v>4:59.19</v>
      </c>
      <c r="O11" s="17" t="str">
        <f>VLOOKUP(kb_500[[#This Row],[Nazwisko i Imię]],kb_3000[],7,FALSE)</f>
        <v>III</v>
      </c>
    </row>
    <row r="12" spans="1:15" x14ac:dyDescent="0.2">
      <c r="A12" s="8">
        <v>10</v>
      </c>
      <c r="B12" s="9" t="s">
        <v>27</v>
      </c>
      <c r="C12" s="9" t="s">
        <v>21</v>
      </c>
      <c r="D12" s="10">
        <v>38922</v>
      </c>
      <c r="E12" s="9" t="s">
        <v>28</v>
      </c>
      <c r="F12" s="26" t="s">
        <v>3</v>
      </c>
      <c r="G12" s="28" t="s">
        <v>16</v>
      </c>
      <c r="H12" s="43">
        <v>44.76</v>
      </c>
      <c r="I12" s="11" t="s">
        <v>16</v>
      </c>
      <c r="J12" s="12" t="str">
        <f>VLOOKUP(kb_500[[#This Row],[Nazwisko i Imię]],kb_1000[],6,FALSE)</f>
        <v>1:28.65</v>
      </c>
      <c r="K12" s="12" t="str">
        <f>VLOOKUP(kb_500[[#This Row],[Nazwisko i Imię]],kb_1000[],7,FALSE)</f>
        <v>II</v>
      </c>
      <c r="L12" s="13" t="str">
        <f>VLOOKUP(kb_500[[#This Row],[Nazwisko i Imię]],kb_1500[],6,FALSE)</f>
        <v>2:15.80</v>
      </c>
      <c r="M12" s="13" t="str">
        <f>VLOOKUP(kb_500[[#This Row],[Nazwisko i Imię]],kb_1500[],7,FALSE)</f>
        <v>II</v>
      </c>
      <c r="N12" s="16" t="str">
        <f>VLOOKUP(kb_500[[#This Row],[Nazwisko i Imię]],kb_3000[],6,FALSE)</f>
        <v>4:43.87</v>
      </c>
      <c r="O12" s="17" t="str">
        <f>VLOOKUP(kb_500[[#This Row],[Nazwisko i Imię]],kb_3000[],7,FALSE)</f>
        <v>II</v>
      </c>
    </row>
    <row r="13" spans="1:15" x14ac:dyDescent="0.2">
      <c r="A13" s="8">
        <v>11</v>
      </c>
      <c r="B13" s="9" t="s">
        <v>29</v>
      </c>
      <c r="C13" s="9" t="s">
        <v>14</v>
      </c>
      <c r="D13" s="10">
        <v>39077</v>
      </c>
      <c r="E13" s="9" t="s">
        <v>30</v>
      </c>
      <c r="F13" s="26" t="s">
        <v>3</v>
      </c>
      <c r="G13" s="28" t="s">
        <v>16</v>
      </c>
      <c r="H13" s="43">
        <v>45.03</v>
      </c>
      <c r="I13" s="11" t="s">
        <v>16</v>
      </c>
      <c r="J13" s="12" t="str">
        <f>VLOOKUP(kb_500[[#This Row],[Nazwisko i Imię]],kb_1000[],6,FALSE)</f>
        <v>1:31.68</v>
      </c>
      <c r="K13" s="12" t="str">
        <f>VLOOKUP(kb_500[[#This Row],[Nazwisko i Imię]],kb_1000[],7,FALSE)</f>
        <v>III</v>
      </c>
      <c r="L13" s="13" t="str">
        <f>VLOOKUP(kb_500[[#This Row],[Nazwisko i Imię]],kb_1500[],6,FALSE)</f>
        <v>2:21.44</v>
      </c>
      <c r="M13" s="13" t="str">
        <f>VLOOKUP(kb_500[[#This Row],[Nazwisko i Imię]],kb_1500[],7,FALSE)</f>
        <v>III</v>
      </c>
      <c r="N13" s="16" t="str">
        <f>VLOOKUP(kb_500[[#This Row],[Nazwisko i Imię]],kb_3000[],6,FALSE)</f>
        <v>5:02.18</v>
      </c>
      <c r="O13" s="17" t="str">
        <f>VLOOKUP(kb_500[[#This Row],[Nazwisko i Imię]],kb_3000[],7,FALSE)</f>
        <v>III</v>
      </c>
    </row>
    <row r="14" spans="1:15" x14ac:dyDescent="0.2">
      <c r="A14" s="8">
        <v>12</v>
      </c>
      <c r="B14" s="9" t="s">
        <v>43</v>
      </c>
      <c r="C14" s="9" t="s">
        <v>14</v>
      </c>
      <c r="D14" s="10">
        <v>39240</v>
      </c>
      <c r="E14" s="9" t="s">
        <v>44</v>
      </c>
      <c r="F14" s="26" t="s">
        <v>3</v>
      </c>
      <c r="G14" s="28" t="s">
        <v>16</v>
      </c>
      <c r="H14" s="43">
        <v>45.29</v>
      </c>
      <c r="I14" s="11" t="s">
        <v>16</v>
      </c>
      <c r="J14" s="12" t="str">
        <f>VLOOKUP(kb_500[[#This Row],[Nazwisko i Imię]],kb_1000[],6,FALSE)</f>
        <v>1:33.56</v>
      </c>
      <c r="K14" s="12" t="str">
        <f>VLOOKUP(kb_500[[#This Row],[Nazwisko i Imię]],kb_1000[],7,FALSE)</f>
        <v>III</v>
      </c>
      <c r="L14" s="13" t="str">
        <f>VLOOKUP(kb_500[[#This Row],[Nazwisko i Imię]],kb_1500[],6,FALSE)</f>
        <v>2:25.67</v>
      </c>
      <c r="M14" s="13" t="str">
        <f>VLOOKUP(kb_500[[#This Row],[Nazwisko i Imię]],kb_1500[],7,FALSE)</f>
        <v>III</v>
      </c>
      <c r="N14" s="16" t="e">
        <f>VLOOKUP(kb_500[[#This Row],[Nazwisko i Imię]],kb_3000[],6,FALSE)</f>
        <v>#N/A</v>
      </c>
      <c r="O14" s="17" t="e">
        <f>VLOOKUP(kb_500[[#This Row],[Nazwisko i Imię]],kb_3000[],7,FALSE)</f>
        <v>#N/A</v>
      </c>
    </row>
    <row r="15" spans="1:15" x14ac:dyDescent="0.2">
      <c r="A15" s="8">
        <v>13</v>
      </c>
      <c r="B15" s="9" t="s">
        <v>45</v>
      </c>
      <c r="C15" s="9" t="s">
        <v>46</v>
      </c>
      <c r="D15" s="10">
        <v>38762</v>
      </c>
      <c r="E15" s="9" t="s">
        <v>47</v>
      </c>
      <c r="F15" s="26" t="s">
        <v>12</v>
      </c>
      <c r="G15" s="28" t="s">
        <v>34</v>
      </c>
      <c r="H15" s="43">
        <v>45.87</v>
      </c>
      <c r="I15" s="11" t="s">
        <v>34</v>
      </c>
      <c r="J15" s="12" t="str">
        <f>VLOOKUP(kb_500[[#This Row],[Nazwisko i Imię]],kb_1000[],6,FALSE)</f>
        <v>1:38.71</v>
      </c>
      <c r="K15" s="12" t="str">
        <f>VLOOKUP(kb_500[[#This Row],[Nazwisko i Imię]],kb_1000[],7,FALSE)</f>
        <v>MłZ</v>
      </c>
      <c r="L15" s="13" t="str">
        <f>VLOOKUP(kb_500[[#This Row],[Nazwisko i Imię]],kb_1500[],6,FALSE)</f>
        <v>2:42.99</v>
      </c>
      <c r="M15" s="13" t="str">
        <f>VLOOKUP(kb_500[[#This Row],[Nazwisko i Imię]],kb_1500[],7,FALSE)</f>
        <v>MłB</v>
      </c>
      <c r="N15" s="16" t="e">
        <f>VLOOKUP(kb_500[[#This Row],[Nazwisko i Imię]],kb_3000[],6,FALSE)</f>
        <v>#N/A</v>
      </c>
      <c r="O15" s="17" t="e">
        <f>VLOOKUP(kb_500[[#This Row],[Nazwisko i Imię]],kb_3000[],7,FALSE)</f>
        <v>#N/A</v>
      </c>
    </row>
    <row r="16" spans="1:15" x14ac:dyDescent="0.2">
      <c r="A16" s="8">
        <v>14</v>
      </c>
      <c r="B16" s="9" t="s">
        <v>31</v>
      </c>
      <c r="C16" s="9" t="s">
        <v>32</v>
      </c>
      <c r="D16" s="10">
        <v>38581</v>
      </c>
      <c r="E16" s="9" t="s">
        <v>33</v>
      </c>
      <c r="F16" s="26" t="s">
        <v>12</v>
      </c>
      <c r="G16" s="28" t="s">
        <v>34</v>
      </c>
      <c r="H16" s="43">
        <v>45.91</v>
      </c>
      <c r="I16" s="11" t="s">
        <v>34</v>
      </c>
      <c r="J16" s="12" t="str">
        <f>VLOOKUP(kb_500[[#This Row],[Nazwisko i Imię]],kb_1000[],6,FALSE)</f>
        <v>1:38.19</v>
      </c>
      <c r="K16" s="12" t="str">
        <f>VLOOKUP(kb_500[[#This Row],[Nazwisko i Imię]],kb_1000[],7,FALSE)</f>
        <v>MłZ</v>
      </c>
      <c r="L16" s="13" t="str">
        <f>VLOOKUP(kb_500[[#This Row],[Nazwisko i Imię]],kb_1500[],6,FALSE)</f>
        <v>2:40.24</v>
      </c>
      <c r="M16" s="13" t="str">
        <f>VLOOKUP(kb_500[[#This Row],[Nazwisko i Imię]],kb_1500[],7,FALSE)</f>
        <v>MłB</v>
      </c>
      <c r="N16" s="16" t="e">
        <f>VLOOKUP(kb_500[[#This Row],[Nazwisko i Imię]],kb_3000[],6,FALSE)</f>
        <v>#N/A</v>
      </c>
      <c r="O16" s="17" t="e">
        <f>VLOOKUP(kb_500[[#This Row],[Nazwisko i Imię]],kb_3000[],7,FALSE)</f>
        <v>#N/A</v>
      </c>
    </row>
    <row r="17" spans="1:15" x14ac:dyDescent="0.2">
      <c r="A17" s="8">
        <v>15</v>
      </c>
      <c r="B17" s="9" t="s">
        <v>35</v>
      </c>
      <c r="C17" s="9" t="s">
        <v>36</v>
      </c>
      <c r="D17" s="10">
        <v>38899</v>
      </c>
      <c r="E17" s="9" t="s">
        <v>37</v>
      </c>
      <c r="F17" s="26" t="s">
        <v>3</v>
      </c>
      <c r="G17" s="28" t="s">
        <v>34</v>
      </c>
      <c r="H17" s="43">
        <v>45.94</v>
      </c>
      <c r="I17" s="11" t="s">
        <v>34</v>
      </c>
      <c r="J17" s="12" t="str">
        <f>VLOOKUP(kb_500[[#This Row],[Nazwisko i Imię]],kb_1000[],6,FALSE)</f>
        <v>1:33.90</v>
      </c>
      <c r="K17" s="12" t="str">
        <f>VLOOKUP(kb_500[[#This Row],[Nazwisko i Imię]],kb_1000[],7,FALSE)</f>
        <v>III</v>
      </c>
      <c r="L17" s="13" t="str">
        <f>VLOOKUP(kb_500[[#This Row],[Nazwisko i Imię]],kb_1500[],6,FALSE)</f>
        <v>2:26.51</v>
      </c>
      <c r="M17" s="13" t="str">
        <f>VLOOKUP(kb_500[[#This Row],[Nazwisko i Imię]],kb_1500[],7,FALSE)</f>
        <v>III</v>
      </c>
      <c r="N17" s="16" t="str">
        <f>VLOOKUP(kb_500[[#This Row],[Nazwisko i Imię]],kb_3000[],6,FALSE)</f>
        <v>5:11.14</v>
      </c>
      <c r="O17" s="17" t="str">
        <f>VLOOKUP(kb_500[[#This Row],[Nazwisko i Imię]],kb_3000[],7,FALSE)</f>
        <v>MłZ</v>
      </c>
    </row>
    <row r="18" spans="1:15" x14ac:dyDescent="0.2">
      <c r="A18" s="8">
        <v>16</v>
      </c>
      <c r="B18" s="9" t="s">
        <v>38</v>
      </c>
      <c r="C18" s="9" t="s">
        <v>1</v>
      </c>
      <c r="D18" s="10">
        <v>38806</v>
      </c>
      <c r="E18" s="9" t="s">
        <v>39</v>
      </c>
      <c r="F18" s="26" t="s">
        <v>12</v>
      </c>
      <c r="G18" s="28" t="s">
        <v>34</v>
      </c>
      <c r="H18" s="43">
        <v>46.11</v>
      </c>
      <c r="I18" s="11" t="s">
        <v>34</v>
      </c>
      <c r="J18" s="12" t="str">
        <f>VLOOKUP(kb_500[[#This Row],[Nazwisko i Imię]],kb_1000[],6,FALSE)</f>
        <v>1:34.99</v>
      </c>
      <c r="K18" s="12" t="str">
        <f>VLOOKUP(kb_500[[#This Row],[Nazwisko i Imię]],kb_1000[],7,FALSE)</f>
        <v>III</v>
      </c>
      <c r="L18" s="13" t="str">
        <f>VLOOKUP(kb_500[[#This Row],[Nazwisko i Imię]],kb_1500[],6,FALSE)</f>
        <v>2:31.36</v>
      </c>
      <c r="M18" s="13" t="str">
        <f>VLOOKUP(kb_500[[#This Row],[Nazwisko i Imię]],kb_1500[],7,FALSE)</f>
        <v>MłZ</v>
      </c>
      <c r="N18" s="16" t="e">
        <f>VLOOKUP(kb_500[[#This Row],[Nazwisko i Imię]],kb_3000[],6,FALSE)</f>
        <v>#N/A</v>
      </c>
      <c r="O18" s="17" t="e">
        <f>VLOOKUP(kb_500[[#This Row],[Nazwisko i Imię]],kb_3000[],7,FALSE)</f>
        <v>#N/A</v>
      </c>
    </row>
    <row r="19" spans="1:15" x14ac:dyDescent="0.2">
      <c r="A19" s="8">
        <v>17</v>
      </c>
      <c r="B19" s="9" t="s">
        <v>40</v>
      </c>
      <c r="C19" s="9" t="s">
        <v>41</v>
      </c>
      <c r="D19" s="10">
        <v>38719</v>
      </c>
      <c r="E19" s="9" t="s">
        <v>42</v>
      </c>
      <c r="F19" s="26" t="s">
        <v>12</v>
      </c>
      <c r="G19" s="28" t="s">
        <v>34</v>
      </c>
      <c r="H19" s="43">
        <v>46.12</v>
      </c>
      <c r="I19" s="11" t="s">
        <v>34</v>
      </c>
      <c r="J19" s="12" t="str">
        <f>VLOOKUP(kb_500[[#This Row],[Nazwisko i Imię]],kb_1000[],6,FALSE)</f>
        <v>1:36.14</v>
      </c>
      <c r="K19" s="12" t="str">
        <f>VLOOKUP(kb_500[[#This Row],[Nazwisko i Imię]],kb_1000[],7,FALSE)</f>
        <v>MłZ</v>
      </c>
      <c r="L19" s="13" t="str">
        <f>VLOOKUP(kb_500[[#This Row],[Nazwisko i Imię]],kb_1500[],6,FALSE)</f>
        <v>2:32.38</v>
      </c>
      <c r="M19" s="13" t="str">
        <f>VLOOKUP(kb_500[[#This Row],[Nazwisko i Imię]],kb_1500[],7,FALSE)</f>
        <v>MłZ</v>
      </c>
      <c r="N19" s="16" t="e">
        <f>VLOOKUP(kb_500[[#This Row],[Nazwisko i Imię]],kb_3000[],6,FALSE)</f>
        <v>#N/A</v>
      </c>
      <c r="O19" s="17" t="e">
        <f>VLOOKUP(kb_500[[#This Row],[Nazwisko i Imię]],kb_3000[],7,FALSE)</f>
        <v>#N/A</v>
      </c>
    </row>
    <row r="20" spans="1:15" x14ac:dyDescent="0.2">
      <c r="A20" s="8">
        <v>18</v>
      </c>
      <c r="B20" s="9" t="s">
        <v>48</v>
      </c>
      <c r="C20" s="9" t="s">
        <v>14</v>
      </c>
      <c r="D20" s="10">
        <v>38982</v>
      </c>
      <c r="E20" s="9" t="s">
        <v>49</v>
      </c>
      <c r="F20" s="26" t="s">
        <v>3</v>
      </c>
      <c r="G20" s="28" t="s">
        <v>34</v>
      </c>
      <c r="H20" s="43">
        <v>46.15</v>
      </c>
      <c r="I20" s="11" t="s">
        <v>34</v>
      </c>
      <c r="J20" s="12" t="str">
        <f>VLOOKUP(kb_500[[#This Row],[Nazwisko i Imię]],kb_1000[],6,FALSE)</f>
        <v>1:33.05</v>
      </c>
      <c r="K20" s="12" t="str">
        <f>VLOOKUP(kb_500[[#This Row],[Nazwisko i Imię]],kb_1000[],7,FALSE)</f>
        <v>III</v>
      </c>
      <c r="L20" s="13" t="str">
        <f>VLOOKUP(kb_500[[#This Row],[Nazwisko i Imię]],kb_1500[],6,FALSE)</f>
        <v>2:24.91</v>
      </c>
      <c r="M20" s="13" t="str">
        <f>VLOOKUP(kb_500[[#This Row],[Nazwisko i Imię]],kb_1500[],7,FALSE)</f>
        <v>III</v>
      </c>
      <c r="N20" s="16" t="e">
        <f>VLOOKUP(kb_500[[#This Row],[Nazwisko i Imię]],kb_3000[],6,FALSE)</f>
        <v>#N/A</v>
      </c>
      <c r="O20" s="17" t="e">
        <f>VLOOKUP(kb_500[[#This Row],[Nazwisko i Imię]],kb_3000[],7,FALSE)</f>
        <v>#N/A</v>
      </c>
    </row>
    <row r="21" spans="1:15" x14ac:dyDescent="0.2">
      <c r="A21" s="8">
        <v>19</v>
      </c>
      <c r="B21" s="9" t="s">
        <v>50</v>
      </c>
      <c r="C21" s="9" t="s">
        <v>51</v>
      </c>
      <c r="D21" s="10">
        <v>38730</v>
      </c>
      <c r="E21" s="9" t="s">
        <v>52</v>
      </c>
      <c r="F21" s="26" t="s">
        <v>12</v>
      </c>
      <c r="G21" s="28" t="s">
        <v>34</v>
      </c>
      <c r="H21" s="43">
        <v>46.77</v>
      </c>
      <c r="I21" s="11" t="s">
        <v>34</v>
      </c>
      <c r="J21" s="12" t="str">
        <f>VLOOKUP(kb_500[[#This Row],[Nazwisko i Imię]],kb_1000[],6,FALSE)</f>
        <v>1:35.76</v>
      </c>
      <c r="K21" s="12" t="str">
        <f>VLOOKUP(kb_500[[#This Row],[Nazwisko i Imię]],kb_1000[],7,FALSE)</f>
        <v>III</v>
      </c>
      <c r="L21" s="13" t="str">
        <f>VLOOKUP(kb_500[[#This Row],[Nazwisko i Imię]],kb_1500[],6,FALSE)</f>
        <v>2:31.92</v>
      </c>
      <c r="M21" s="13" t="str">
        <f>VLOOKUP(kb_500[[#This Row],[Nazwisko i Imię]],kb_1500[],7,FALSE)</f>
        <v>MłZ</v>
      </c>
      <c r="N21" s="16" t="str">
        <f>VLOOKUP(kb_500[[#This Row],[Nazwisko i Imię]],kb_3000[],6,FALSE)</f>
        <v>5:29.86</v>
      </c>
      <c r="O21" s="17" t="str">
        <f>VLOOKUP(kb_500[[#This Row],[Nazwisko i Imię]],kb_3000[],7,FALSE)</f>
        <v>MłS</v>
      </c>
    </row>
    <row r="22" spans="1:15" x14ac:dyDescent="0.2">
      <c r="A22" s="8">
        <v>20</v>
      </c>
      <c r="B22" s="9" t="s">
        <v>53</v>
      </c>
      <c r="C22" s="9" t="s">
        <v>6</v>
      </c>
      <c r="D22" s="10">
        <v>39075</v>
      </c>
      <c r="E22" s="9" t="s">
        <v>54</v>
      </c>
      <c r="F22" s="26" t="s">
        <v>3</v>
      </c>
      <c r="G22" s="28" t="s">
        <v>34</v>
      </c>
      <c r="H22" s="43">
        <v>47.2</v>
      </c>
      <c r="I22" s="11" t="s">
        <v>34</v>
      </c>
      <c r="J22" s="12" t="str">
        <f>VLOOKUP(kb_500[[#This Row],[Nazwisko i Imię]],kb_1000[],6,FALSE)</f>
        <v>1:37.56</v>
      </c>
      <c r="K22" s="12" t="str">
        <f>VLOOKUP(kb_500[[#This Row],[Nazwisko i Imię]],kb_1000[],7,FALSE)</f>
        <v>MłZ</v>
      </c>
      <c r="L22" s="13" t="str">
        <f>VLOOKUP(kb_500[[#This Row],[Nazwisko i Imię]],kb_1500[],6,FALSE)</f>
        <v>2:32.60</v>
      </c>
      <c r="M22" s="13" t="str">
        <f>VLOOKUP(kb_500[[#This Row],[Nazwisko i Imię]],kb_1500[],7,FALSE)</f>
        <v>MłZ</v>
      </c>
      <c r="N22" s="16" t="str">
        <f>VLOOKUP(kb_500[[#This Row],[Nazwisko i Imię]],kb_3000[],6,FALSE)</f>
        <v>5:38.15</v>
      </c>
      <c r="O22" s="17" t="str">
        <f>VLOOKUP(kb_500[[#This Row],[Nazwisko i Imię]],kb_3000[],7,FALSE)</f>
        <v>MłB</v>
      </c>
    </row>
    <row r="23" spans="1:15" x14ac:dyDescent="0.2">
      <c r="A23" s="8">
        <v>21</v>
      </c>
      <c r="B23" s="9" t="s">
        <v>55</v>
      </c>
      <c r="C23" s="9" t="s">
        <v>14</v>
      </c>
      <c r="D23" s="10">
        <v>38565</v>
      </c>
      <c r="E23" s="9" t="s">
        <v>56</v>
      </c>
      <c r="F23" s="26" t="s">
        <v>12</v>
      </c>
      <c r="G23" s="28" t="s">
        <v>34</v>
      </c>
      <c r="H23" s="43">
        <v>47.33</v>
      </c>
      <c r="I23" s="11" t="s">
        <v>34</v>
      </c>
      <c r="J23" s="12" t="e">
        <f>VLOOKUP(kb_500[[#This Row],[Nazwisko i Imię]],kb_1000[],6,FALSE)</f>
        <v>#N/A</v>
      </c>
      <c r="K23" s="12" t="e">
        <f>VLOOKUP(kb_500[[#This Row],[Nazwisko i Imię]],kb_1000[],7,FALSE)</f>
        <v>#N/A</v>
      </c>
      <c r="L23" s="13" t="e">
        <f>VLOOKUP(kb_500[[#This Row],[Nazwisko i Imię]],kb_1500[],6,FALSE)</f>
        <v>#N/A</v>
      </c>
      <c r="M23" s="13" t="e">
        <f>VLOOKUP(kb_500[[#This Row],[Nazwisko i Imię]],kb_1500[],7,FALSE)</f>
        <v>#N/A</v>
      </c>
      <c r="N23" s="16" t="e">
        <f>VLOOKUP(kb_500[[#This Row],[Nazwisko i Imię]],kb_3000[],6,FALSE)</f>
        <v>#N/A</v>
      </c>
      <c r="O23" s="17" t="e">
        <f>VLOOKUP(kb_500[[#This Row],[Nazwisko i Imię]],kb_3000[],7,FALSE)</f>
        <v>#N/A</v>
      </c>
    </row>
    <row r="24" spans="1:15" s="92" customFormat="1" x14ac:dyDescent="0.2">
      <c r="A24" s="80">
        <v>22</v>
      </c>
      <c r="B24" s="88" t="s">
        <v>62</v>
      </c>
      <c r="C24" s="86" t="s">
        <v>63</v>
      </c>
      <c r="D24" s="85">
        <v>39037</v>
      </c>
      <c r="E24" s="86" t="s">
        <v>64</v>
      </c>
      <c r="F24" s="87" t="s">
        <v>3</v>
      </c>
      <c r="G24" s="28" t="s">
        <v>34</v>
      </c>
      <c r="H24" s="43">
        <v>47.4</v>
      </c>
      <c r="I24" s="11" t="s">
        <v>34</v>
      </c>
      <c r="J24" s="41" t="str">
        <f>VLOOKUP(kb_500[[#This Row],[Nazwisko i Imię]],kb_1000[],6,FALSE)</f>
        <v>1:37.80</v>
      </c>
      <c r="K24" s="41" t="str">
        <f>VLOOKUP(kb_500[[#This Row],[Nazwisko i Imię]],kb_1000[],7,FALSE)</f>
        <v>MłZ</v>
      </c>
      <c r="L24" s="42" t="str">
        <f>VLOOKUP(kb_500[[#This Row],[Nazwisko i Imię]],kb_1500[],6,FALSE)</f>
        <v>2:37.47</v>
      </c>
      <c r="M24" s="42" t="str">
        <f>VLOOKUP(kb_500[[#This Row],[Nazwisko i Imię]],kb_1500[],7,FALSE)</f>
        <v>MłS</v>
      </c>
      <c r="N24" s="16" t="e">
        <f>VLOOKUP(kb_500[[#This Row],[Nazwisko i Imię]],kb_3000[],6,FALSE)</f>
        <v>#N/A</v>
      </c>
      <c r="O24" s="17" t="e">
        <f>VLOOKUP(kb_500[[#This Row],[Nazwisko i Imię]],kb_3000[],7,FALSE)</f>
        <v>#N/A</v>
      </c>
    </row>
    <row r="25" spans="1:15" x14ac:dyDescent="0.2">
      <c r="A25" s="63">
        <v>23</v>
      </c>
      <c r="B25" s="52" t="s">
        <v>372</v>
      </c>
      <c r="C25" s="52" t="s">
        <v>14</v>
      </c>
      <c r="D25" s="64">
        <v>38910</v>
      </c>
      <c r="E25" s="52" t="s">
        <v>373</v>
      </c>
      <c r="F25" s="65" t="s">
        <v>3</v>
      </c>
      <c r="G25" s="28" t="s">
        <v>34</v>
      </c>
      <c r="H25" s="43">
        <v>47.49</v>
      </c>
      <c r="I25" s="11" t="s">
        <v>34</v>
      </c>
      <c r="J25" s="12" t="str">
        <f>VLOOKUP(kb_500[[#This Row],[Nazwisko i Imię]],kb_1000[],6,FALSE)</f>
        <v>1:40.84</v>
      </c>
      <c r="K25" s="12" t="str">
        <f>VLOOKUP(kb_500[[#This Row],[Nazwisko i Imię]],kb_1000[],7,FALSE)</f>
        <v>MłS</v>
      </c>
      <c r="L25" s="13" t="e">
        <f>VLOOKUP(kb_500[[#This Row],[Nazwisko i Imię]],kb_1500[],6,FALSE)</f>
        <v>#N/A</v>
      </c>
      <c r="M25" s="13" t="e">
        <f>VLOOKUP(kb_500[[#This Row],[Nazwisko i Imię]],kb_1500[],7,FALSE)</f>
        <v>#N/A</v>
      </c>
      <c r="N25" s="16" t="e">
        <f>VLOOKUP(kb_500[[#This Row],[Nazwisko i Imię]],kb_3000[],6,FALSE)</f>
        <v>#N/A</v>
      </c>
      <c r="O25" s="17" t="e">
        <f>VLOOKUP(kb_500[[#This Row],[Nazwisko i Imię]],kb_3000[],7,FALSE)</f>
        <v>#N/A</v>
      </c>
    </row>
    <row r="26" spans="1:15" x14ac:dyDescent="0.2">
      <c r="A26" s="63">
        <v>24</v>
      </c>
      <c r="B26" s="52" t="s">
        <v>57</v>
      </c>
      <c r="C26" s="52" t="s">
        <v>6</v>
      </c>
      <c r="D26" s="64">
        <v>39005</v>
      </c>
      <c r="E26" s="52" t="s">
        <v>58</v>
      </c>
      <c r="F26" s="65" t="s">
        <v>3</v>
      </c>
      <c r="G26" s="28" t="s">
        <v>34</v>
      </c>
      <c r="H26" s="43">
        <v>47.61</v>
      </c>
      <c r="I26" s="11" t="s">
        <v>34</v>
      </c>
      <c r="J26" s="12" t="str">
        <f>VLOOKUP(kb_500[[#This Row],[Nazwisko i Imię]],kb_1000[],6,FALSE)</f>
        <v>1:39.12</v>
      </c>
      <c r="K26" s="12" t="str">
        <f>VLOOKUP(kb_500[[#This Row],[Nazwisko i Imię]],kb_1000[],7,FALSE)</f>
        <v>MłZ</v>
      </c>
      <c r="L26" s="13" t="str">
        <f>VLOOKUP(kb_500[[#This Row],[Nazwisko i Imię]],kb_1500[],6,FALSE)</f>
        <v>2:35.66</v>
      </c>
      <c r="M26" s="13" t="str">
        <f>VLOOKUP(kb_500[[#This Row],[Nazwisko i Imię]],kb_1500[],7,FALSE)</f>
        <v>MłS</v>
      </c>
      <c r="N26" s="16" t="str">
        <f>VLOOKUP(kb_500[[#This Row],[Nazwisko i Imię]],kb_3000[],6,FALSE)</f>
        <v>5:53.40</v>
      </c>
      <c r="O26" s="17" t="str">
        <f>VLOOKUP(kb_500[[#This Row],[Nazwisko i Imię]],kb_3000[],7,FALSE)</f>
        <v>--</v>
      </c>
    </row>
    <row r="27" spans="1:15" x14ac:dyDescent="0.2">
      <c r="A27" s="63">
        <v>25</v>
      </c>
      <c r="B27" s="52" t="s">
        <v>59</v>
      </c>
      <c r="C27" s="52" t="s">
        <v>60</v>
      </c>
      <c r="D27" s="64">
        <v>38799</v>
      </c>
      <c r="E27" s="52" t="s">
        <v>61</v>
      </c>
      <c r="F27" s="65" t="s">
        <v>12</v>
      </c>
      <c r="G27" s="28" t="s">
        <v>34</v>
      </c>
      <c r="H27" s="43">
        <v>47.76</v>
      </c>
      <c r="I27" s="11" t="s">
        <v>34</v>
      </c>
      <c r="J27" s="12" t="e">
        <f>VLOOKUP(kb_500[[#This Row],[Nazwisko i Imię]],kb_1000[],6,FALSE)</f>
        <v>#N/A</v>
      </c>
      <c r="K27" s="12" t="e">
        <f>VLOOKUP(kb_500[[#This Row],[Nazwisko i Imię]],kb_1000[],7,FALSE)</f>
        <v>#N/A</v>
      </c>
      <c r="L27" s="13" t="e">
        <f>VLOOKUP(kb_500[[#This Row],[Nazwisko i Imię]],kb_1500[],6,FALSE)</f>
        <v>#N/A</v>
      </c>
      <c r="M27" s="13" t="e">
        <f>VLOOKUP(kb_500[[#This Row],[Nazwisko i Imię]],kb_1500[],7,FALSE)</f>
        <v>#N/A</v>
      </c>
      <c r="N27" s="16" t="e">
        <f>VLOOKUP(kb_500[[#This Row],[Nazwisko i Imię]],kb_3000[],6,FALSE)</f>
        <v>#N/A</v>
      </c>
      <c r="O27" s="17" t="e">
        <f>VLOOKUP(kb_500[[#This Row],[Nazwisko i Imię]],kb_3000[],7,FALSE)</f>
        <v>#N/A</v>
      </c>
    </row>
    <row r="28" spans="1:15" x14ac:dyDescent="0.2">
      <c r="A28" s="63">
        <v>26</v>
      </c>
      <c r="B28" s="52" t="s">
        <v>65</v>
      </c>
      <c r="C28" s="52" t="s">
        <v>66</v>
      </c>
      <c r="D28" s="64">
        <v>39209</v>
      </c>
      <c r="E28" s="52" t="s">
        <v>67</v>
      </c>
      <c r="F28" s="65" t="s">
        <v>3</v>
      </c>
      <c r="G28" s="28" t="s">
        <v>34</v>
      </c>
      <c r="H28" s="43">
        <v>48.51</v>
      </c>
      <c r="I28" s="11" t="s">
        <v>34</v>
      </c>
      <c r="J28" s="12" t="e">
        <f>VLOOKUP(kb_500[[#This Row],[Nazwisko i Imię]],kb_1000[],6,FALSE)</f>
        <v>#N/A</v>
      </c>
      <c r="K28" s="12" t="e">
        <f>VLOOKUP(kb_500[[#This Row],[Nazwisko i Imię]],kb_1000[],7,FALSE)</f>
        <v>#N/A</v>
      </c>
      <c r="L28" s="13" t="e">
        <f>VLOOKUP(kb_500[[#This Row],[Nazwisko i Imię]],kb_1500[],6,FALSE)</f>
        <v>#N/A</v>
      </c>
      <c r="M28" s="13" t="e">
        <f>VLOOKUP(kb_500[[#This Row],[Nazwisko i Imię]],kb_1500[],7,FALSE)</f>
        <v>#N/A</v>
      </c>
      <c r="N28" s="16" t="e">
        <f>VLOOKUP(kb_500[[#This Row],[Nazwisko i Imię]],kb_3000[],6,FALSE)</f>
        <v>#N/A</v>
      </c>
      <c r="O28" s="17" t="e">
        <f>VLOOKUP(kb_500[[#This Row],[Nazwisko i Imię]],kb_3000[],7,FALSE)</f>
        <v>#N/A</v>
      </c>
    </row>
    <row r="29" spans="1:15" x14ac:dyDescent="0.2">
      <c r="A29" s="63">
        <v>27</v>
      </c>
      <c r="B29" s="52" t="s">
        <v>68</v>
      </c>
      <c r="C29" s="52" t="s">
        <v>69</v>
      </c>
      <c r="D29" s="64">
        <v>38914</v>
      </c>
      <c r="E29" s="52" t="s">
        <v>70</v>
      </c>
      <c r="F29" s="65" t="s">
        <v>3</v>
      </c>
      <c r="G29" s="28" t="s">
        <v>71</v>
      </c>
      <c r="H29" s="43">
        <v>50.06</v>
      </c>
      <c r="I29" s="11" t="s">
        <v>71</v>
      </c>
      <c r="J29" s="12" t="str">
        <f>VLOOKUP(kb_500[[#This Row],[Nazwisko i Imię]],kb_1000[],6,FALSE)</f>
        <v>1:50.17</v>
      </c>
      <c r="K29" s="12" t="str">
        <f>VLOOKUP(kb_500[[#This Row],[Nazwisko i Imię]],kb_1000[],7,FALSE)</f>
        <v>--</v>
      </c>
      <c r="L29" s="13" t="str">
        <f>VLOOKUP(kb_500[[#This Row],[Nazwisko i Imię]],kb_1500[],6,FALSE)</f>
        <v>2:45.47</v>
      </c>
      <c r="M29" s="13" t="str">
        <f>VLOOKUP(kb_500[[#This Row],[Nazwisko i Imię]],kb_1500[],7,FALSE)</f>
        <v>--</v>
      </c>
      <c r="N29" s="16" t="e">
        <f>VLOOKUP(kb_500[[#This Row],[Nazwisko i Imię]],kb_3000[],6,FALSE)</f>
        <v>#N/A</v>
      </c>
      <c r="O29" s="17" t="e">
        <f>VLOOKUP(kb_500[[#This Row],[Nazwisko i Imię]],kb_3000[],7,FALSE)</f>
        <v>#N/A</v>
      </c>
    </row>
    <row r="30" spans="1:15" x14ac:dyDescent="0.2">
      <c r="A30" s="63">
        <v>28</v>
      </c>
      <c r="B30" s="52" t="s">
        <v>75</v>
      </c>
      <c r="C30" s="52" t="s">
        <v>32</v>
      </c>
      <c r="D30" s="64">
        <v>38552</v>
      </c>
      <c r="E30" s="52" t="s">
        <v>76</v>
      </c>
      <c r="F30" s="65" t="s">
        <v>12</v>
      </c>
      <c r="G30" s="28" t="s">
        <v>71</v>
      </c>
      <c r="H30" s="43">
        <v>50.46</v>
      </c>
      <c r="I30" s="11" t="s">
        <v>71</v>
      </c>
      <c r="J30" s="12" t="str">
        <f>VLOOKUP(kb_500[[#This Row],[Nazwisko i Imię]],kb_1000[],6,FALSE)</f>
        <v>1:47.94</v>
      </c>
      <c r="K30" s="12" t="str">
        <f>VLOOKUP(kb_500[[#This Row],[Nazwisko i Imię]],kb_1000[],7,FALSE)</f>
        <v>--</v>
      </c>
      <c r="L30" s="13" t="str">
        <f>VLOOKUP(kb_500[[#This Row],[Nazwisko i Imię]],kb_1500[],6,FALSE)</f>
        <v>2:45.73</v>
      </c>
      <c r="M30" s="13" t="str">
        <f>VLOOKUP(kb_500[[#This Row],[Nazwisko i Imię]],kb_1500[],7,FALSE)</f>
        <v>--</v>
      </c>
      <c r="N30" s="16" t="e">
        <f>VLOOKUP(kb_500[[#This Row],[Nazwisko i Imię]],kb_3000[],6,FALSE)</f>
        <v>#N/A</v>
      </c>
      <c r="O30" s="17" t="e">
        <f>VLOOKUP(kb_500[[#This Row],[Nazwisko i Imię]],kb_3000[],7,FALSE)</f>
        <v>#N/A</v>
      </c>
    </row>
    <row r="31" spans="1:15" x14ac:dyDescent="0.2">
      <c r="A31" s="63">
        <v>29</v>
      </c>
      <c r="B31" s="52" t="s">
        <v>72</v>
      </c>
      <c r="C31" s="52" t="s">
        <v>73</v>
      </c>
      <c r="D31" s="64">
        <v>39004</v>
      </c>
      <c r="E31" s="52" t="s">
        <v>74</v>
      </c>
      <c r="F31" s="65" t="s">
        <v>3</v>
      </c>
      <c r="G31" s="28" t="s">
        <v>71</v>
      </c>
      <c r="H31" s="43">
        <v>50.58</v>
      </c>
      <c r="I31" s="11" t="s">
        <v>71</v>
      </c>
      <c r="J31" s="12" t="str">
        <f>VLOOKUP(kb_500[[#This Row],[Nazwisko i Imię]],kb_1000[],6,FALSE)</f>
        <v>1:46.49</v>
      </c>
      <c r="K31" s="12" t="str">
        <f>VLOOKUP(kb_500[[#This Row],[Nazwisko i Imię]],kb_1000[],7,FALSE)</f>
        <v>MłB</v>
      </c>
      <c r="L31" s="13" t="e">
        <f>VLOOKUP(kb_500[[#This Row],[Nazwisko i Imię]],kb_1500[],6,FALSE)</f>
        <v>#N/A</v>
      </c>
      <c r="M31" s="13" t="e">
        <f>VLOOKUP(kb_500[[#This Row],[Nazwisko i Imię]],kb_1500[],7,FALSE)</f>
        <v>#N/A</v>
      </c>
      <c r="N31" s="16" t="e">
        <f>VLOOKUP(kb_500[[#This Row],[Nazwisko i Imię]],kb_3000[],6,FALSE)</f>
        <v>#N/A</v>
      </c>
      <c r="O31" s="17" t="e">
        <f>VLOOKUP(kb_500[[#This Row],[Nazwisko i Imię]],kb_3000[],7,FALSE)</f>
        <v>#N/A</v>
      </c>
    </row>
    <row r="32" spans="1:15" x14ac:dyDescent="0.2">
      <c r="A32" s="63">
        <v>30</v>
      </c>
      <c r="B32" s="52" t="s">
        <v>78</v>
      </c>
      <c r="C32" s="52" t="s">
        <v>73</v>
      </c>
      <c r="D32" s="64">
        <v>39143</v>
      </c>
      <c r="E32" s="52" t="s">
        <v>79</v>
      </c>
      <c r="F32" s="65" t="s">
        <v>3</v>
      </c>
      <c r="G32" s="28" t="s">
        <v>80</v>
      </c>
      <c r="H32" s="43">
        <v>56.41</v>
      </c>
      <c r="I32" s="11" t="s">
        <v>80</v>
      </c>
      <c r="J32" s="12" t="str">
        <f>VLOOKUP(kb_500[[#This Row],[Nazwisko i Imię]],kb_1000[],6,FALSE)</f>
        <v>1:59.51</v>
      </c>
      <c r="K32" s="12" t="str">
        <f>VLOOKUP(kb_500[[#This Row],[Nazwisko i Imię]],kb_1000[],7,FALSE)</f>
        <v>--</v>
      </c>
      <c r="L32" s="13" t="str">
        <f>VLOOKUP(kb_500[[#This Row],[Nazwisko i Imię]],kb_1500[],6,FALSE)</f>
        <v>3:19.60</v>
      </c>
      <c r="M32" s="13" t="str">
        <f>VLOOKUP(kb_500[[#This Row],[Nazwisko i Imię]],kb_1500[],7,FALSE)</f>
        <v>--</v>
      </c>
      <c r="N32" s="16" t="e">
        <f>VLOOKUP(kb_500[[#This Row],[Nazwisko i Imię]],kb_3000[],6,FALSE)</f>
        <v>#N/A</v>
      </c>
      <c r="O32" s="17" t="e">
        <f>VLOOKUP(kb_500[[#This Row],[Nazwisko i Imię]],kb_3000[],7,FALSE)</f>
        <v>#N/A</v>
      </c>
    </row>
    <row r="33" spans="1:15" x14ac:dyDescent="0.2">
      <c r="A33" s="63">
        <v>31</v>
      </c>
      <c r="B33" s="66" t="s">
        <v>81</v>
      </c>
      <c r="C33" s="66" t="s">
        <v>69</v>
      </c>
      <c r="D33" s="67">
        <v>38844</v>
      </c>
      <c r="E33" s="66" t="s">
        <v>82</v>
      </c>
      <c r="F33" s="68" t="s">
        <v>12</v>
      </c>
      <c r="G33" s="29" t="s">
        <v>80</v>
      </c>
      <c r="H33" s="21" t="s">
        <v>374</v>
      </c>
      <c r="I33" s="21" t="s">
        <v>80</v>
      </c>
      <c r="J33" s="22" t="str">
        <f>VLOOKUP(kb_500[[#This Row],[Nazwisko i Imię]],kb_1000[],6,FALSE)</f>
        <v>2:09.53</v>
      </c>
      <c r="K33" s="22" t="str">
        <f>VLOOKUP(kb_500[[#This Row],[Nazwisko i Imię]],kb_1000[],7,FALSE)</f>
        <v>--</v>
      </c>
      <c r="L33" s="23" t="e">
        <f>VLOOKUP(kb_500[[#This Row],[Nazwisko i Imię]],kb_1500[],6,FALSE)</f>
        <v>#N/A</v>
      </c>
      <c r="M33" s="23" t="e">
        <f>VLOOKUP(kb_500[[#This Row],[Nazwisko i Imię]],kb_1500[],7,FALSE)</f>
        <v>#N/A</v>
      </c>
      <c r="N33" s="24" t="e">
        <f>VLOOKUP(kb_500[[#This Row],[Nazwisko i Imię]],kb_3000[],6,FALSE)</f>
        <v>#N/A</v>
      </c>
      <c r="O33" s="25" t="e">
        <f>VLOOKUP(kb_500[[#This Row],[Nazwisko i Imię]],kb_3000[],7,FALSE)</f>
        <v>#N/A</v>
      </c>
    </row>
    <row r="34" spans="1:15" x14ac:dyDescent="0.2">
      <c r="A34" s="18"/>
      <c r="B34" s="69" t="s">
        <v>402</v>
      </c>
      <c r="C34" s="19"/>
      <c r="D34" s="20"/>
      <c r="E34" s="19"/>
      <c r="F34" s="27"/>
      <c r="G34" s="59"/>
      <c r="H34" s="21"/>
      <c r="I34" s="21"/>
      <c r="J34" s="60"/>
      <c r="K34" s="60"/>
      <c r="L34" s="61"/>
      <c r="M34" s="61"/>
      <c r="N34" s="24"/>
      <c r="O34" s="25"/>
    </row>
    <row r="36" spans="1:15" x14ac:dyDescent="0.2">
      <c r="B36" t="s">
        <v>397</v>
      </c>
    </row>
    <row r="37" spans="1:15" x14ac:dyDescent="0.2">
      <c r="A37" s="5" t="s">
        <v>154</v>
      </c>
      <c r="B37" s="6" t="s">
        <v>84</v>
      </c>
      <c r="C37" s="6" t="s">
        <v>85</v>
      </c>
      <c r="D37" s="6" t="s">
        <v>86</v>
      </c>
      <c r="E37" s="6" t="s">
        <v>87</v>
      </c>
      <c r="F37" s="6" t="s">
        <v>88</v>
      </c>
      <c r="G37" s="6" t="s">
        <v>147</v>
      </c>
      <c r="H37" s="6" t="s">
        <v>83</v>
      </c>
      <c r="I37" s="6" t="s">
        <v>89</v>
      </c>
      <c r="J37" s="6" t="s">
        <v>148</v>
      </c>
      <c r="K37" s="6" t="s">
        <v>149</v>
      </c>
      <c r="L37" s="6" t="s">
        <v>150</v>
      </c>
      <c r="M37" s="6" t="s">
        <v>151</v>
      </c>
      <c r="N37" s="6" t="s">
        <v>152</v>
      </c>
      <c r="O37" s="7" t="s">
        <v>153</v>
      </c>
    </row>
    <row r="38" spans="1:15" x14ac:dyDescent="0.2">
      <c r="A38" s="8">
        <v>1</v>
      </c>
      <c r="B38" t="s">
        <v>165</v>
      </c>
      <c r="C38" t="s">
        <v>1</v>
      </c>
      <c r="D38" s="1">
        <v>38157</v>
      </c>
      <c r="E38" t="s">
        <v>166</v>
      </c>
      <c r="F38" t="s">
        <v>163</v>
      </c>
      <c r="G38" s="28" t="s">
        <v>4</v>
      </c>
      <c r="H38" s="43">
        <v>41.82</v>
      </c>
      <c r="I38" s="11" t="s">
        <v>4</v>
      </c>
      <c r="J38" s="12" t="str">
        <f>VLOOKUP(kb_5006[[#This Row],[Nazwisko i Imię]],ka_1000[],6,FALSE)</f>
        <v>1:24.67</v>
      </c>
      <c r="K38" s="12" t="str">
        <f>VLOOKUP(kb_5006[[#This Row],[Nazwisko i Imię]],ka_1000[],7,FALSE)</f>
        <v>II</v>
      </c>
      <c r="L38" s="13" t="str">
        <f>VLOOKUP(kb_5006[[#This Row],[Nazwisko i Imię]],ka_1500[],6,FALSE)</f>
        <v>2:12.92</v>
      </c>
      <c r="M38" s="13" t="str">
        <f>VLOOKUP(kb_5006[[#This Row],[Nazwisko i Imię]],ka_1500[],7,FALSE)</f>
        <v>II</v>
      </c>
      <c r="N38" s="16" t="str">
        <f>VLOOKUP(kb_5006[[#This Row],[Nazwisko i Imię]],ka_3000[],6,FALSE)</f>
        <v>4:47.76</v>
      </c>
      <c r="O38" s="17" t="str">
        <f>VLOOKUP(kb_5006[[#This Row],[Nazwisko i Imię]],ka_3000[],7,FALSE)</f>
        <v>II</v>
      </c>
    </row>
    <row r="39" spans="1:15" x14ac:dyDescent="0.2">
      <c r="A39" s="8">
        <v>2</v>
      </c>
      <c r="B39" t="s">
        <v>174</v>
      </c>
      <c r="C39" t="s">
        <v>36</v>
      </c>
      <c r="D39" s="1">
        <v>38481</v>
      </c>
      <c r="E39" t="s">
        <v>175</v>
      </c>
      <c r="F39" t="s">
        <v>158</v>
      </c>
      <c r="G39" s="28" t="s">
        <v>4</v>
      </c>
      <c r="H39" s="43">
        <v>42.56</v>
      </c>
      <c r="I39" s="11" t="s">
        <v>4</v>
      </c>
      <c r="J39" s="12" t="str">
        <f>VLOOKUP(kb_5006[[#This Row],[Nazwisko i Imię]],ka_1000[],6,FALSE)</f>
        <v>1:27.13</v>
      </c>
      <c r="K39" s="12" t="str">
        <f>VLOOKUP(kb_5006[[#This Row],[Nazwisko i Imię]],ka_1000[],7,FALSE)</f>
        <v>II</v>
      </c>
      <c r="L39" s="13" t="str">
        <f>VLOOKUP(kb_5006[[#This Row],[Nazwisko i Imię]],ka_1500[],6,FALSE)</f>
        <v>2:18.55</v>
      </c>
      <c r="M39" s="13" t="str">
        <f>VLOOKUP(kb_5006[[#This Row],[Nazwisko i Imię]],ka_1500[],7,FALSE)</f>
        <v>III</v>
      </c>
      <c r="N39" s="16" t="str">
        <f>VLOOKUP(kb_5006[[#This Row],[Nazwisko i Imię]],ka_3000[],6,FALSE)</f>
        <v>4:59.11</v>
      </c>
      <c r="O39" s="17" t="str">
        <f>VLOOKUP(kb_5006[[#This Row],[Nazwisko i Imię]],ka_3000[],7,FALSE)</f>
        <v>III</v>
      </c>
    </row>
    <row r="40" spans="1:15" x14ac:dyDescent="0.2">
      <c r="A40" s="8">
        <v>3</v>
      </c>
      <c r="B40" t="s">
        <v>156</v>
      </c>
      <c r="C40" t="s">
        <v>73</v>
      </c>
      <c r="D40" s="1">
        <v>38241</v>
      </c>
      <c r="E40" t="s">
        <v>157</v>
      </c>
      <c r="F40" t="s">
        <v>158</v>
      </c>
      <c r="G40" s="28" t="s">
        <v>4</v>
      </c>
      <c r="H40" s="43">
        <v>42.59</v>
      </c>
      <c r="I40" s="11" t="s">
        <v>4</v>
      </c>
      <c r="J40" s="12" t="str">
        <f>VLOOKUP(kb_5006[[#This Row],[Nazwisko i Imię]],ka_1000[],6,FALSE)</f>
        <v>1:23.84</v>
      </c>
      <c r="K40" s="12" t="str">
        <f>VLOOKUP(kb_5006[[#This Row],[Nazwisko i Imię]],ka_1000[],7,FALSE)</f>
        <v>I</v>
      </c>
      <c r="L40" s="13" t="str">
        <f>VLOOKUP(kb_5006[[#This Row],[Nazwisko i Imię]],ka_1500[],6,FALSE)</f>
        <v>2:08.67</v>
      </c>
      <c r="M40" s="13" t="str">
        <f>VLOOKUP(kb_5006[[#This Row],[Nazwisko i Imię]],ka_1500[],7,FALSE)</f>
        <v>I</v>
      </c>
      <c r="N40" s="16" t="str">
        <f>VLOOKUP(kb_5006[[#This Row],[Nazwisko i Imię]],ka_3000[],6,FALSE)</f>
        <v>4:34.89</v>
      </c>
      <c r="O40" s="17" t="str">
        <f>VLOOKUP(kb_5006[[#This Row],[Nazwisko i Imię]],ka_3000[],7,FALSE)</f>
        <v>II</v>
      </c>
    </row>
    <row r="41" spans="1:15" x14ac:dyDescent="0.2">
      <c r="A41" s="8">
        <v>4</v>
      </c>
      <c r="B41" t="s">
        <v>177</v>
      </c>
      <c r="C41" t="s">
        <v>21</v>
      </c>
      <c r="D41" s="1">
        <v>37803</v>
      </c>
      <c r="E41" t="s">
        <v>178</v>
      </c>
      <c r="F41" t="s">
        <v>163</v>
      </c>
      <c r="G41" s="28" t="s">
        <v>4</v>
      </c>
      <c r="H41" s="43">
        <v>42.85</v>
      </c>
      <c r="I41" s="11" t="s">
        <v>4</v>
      </c>
      <c r="J41" s="12" t="str">
        <f>VLOOKUP(kb_5006[[#This Row],[Nazwisko i Imię]],ka_1000[],6,FALSE)</f>
        <v>1:26.49</v>
      </c>
      <c r="K41" s="12" t="str">
        <f>VLOOKUP(kb_5006[[#This Row],[Nazwisko i Imię]],ka_1000[],7,FALSE)</f>
        <v>II</v>
      </c>
      <c r="L41" s="13" t="str">
        <f>VLOOKUP(kb_5006[[#This Row],[Nazwisko i Imię]],ka_1500[],6,FALSE)</f>
        <v>2:13.37</v>
      </c>
      <c r="M41" s="13" t="str">
        <f>VLOOKUP(kb_5006[[#This Row],[Nazwisko i Imię]],ka_1500[],7,FALSE)</f>
        <v>II</v>
      </c>
      <c r="N41" s="16" t="str">
        <f>VLOOKUP(kb_5006[[#This Row],[Nazwisko i Imię]],ka_3000[],6,FALSE)</f>
        <v>5:02.26</v>
      </c>
      <c r="O41" s="17" t="str">
        <f>VLOOKUP(kb_5006[[#This Row],[Nazwisko i Imię]],ka_3000[],7,FALSE)</f>
        <v>III</v>
      </c>
    </row>
    <row r="42" spans="1:15" x14ac:dyDescent="0.2">
      <c r="A42" s="8">
        <v>5</v>
      </c>
      <c r="B42" t="s">
        <v>183</v>
      </c>
      <c r="C42" t="s">
        <v>41</v>
      </c>
      <c r="D42" s="1">
        <v>38091</v>
      </c>
      <c r="E42" t="s">
        <v>184</v>
      </c>
      <c r="F42" t="s">
        <v>163</v>
      </c>
      <c r="G42" s="28" t="s">
        <v>16</v>
      </c>
      <c r="H42" s="43">
        <v>42.94</v>
      </c>
      <c r="I42" s="11" t="s">
        <v>16</v>
      </c>
      <c r="J42" s="12" t="str">
        <f>VLOOKUP(kb_5006[[#This Row],[Nazwisko i Imię]],ka_1000[],6,FALSE)</f>
        <v>1:26.43</v>
      </c>
      <c r="K42" s="12" t="str">
        <f>VLOOKUP(kb_5006[[#This Row],[Nazwisko i Imię]],ka_1000[],7,FALSE)</f>
        <v>II</v>
      </c>
      <c r="L42" s="13" t="e">
        <f>VLOOKUP(kb_5006[[#This Row],[Nazwisko i Imię]],ka_1500[],6,FALSE)</f>
        <v>#N/A</v>
      </c>
      <c r="M42" s="13" t="e">
        <f>VLOOKUP(kb_5006[[#This Row],[Nazwisko i Imię]],ka_1500[],7,FALSE)</f>
        <v>#N/A</v>
      </c>
      <c r="N42" s="16" t="str">
        <f>VLOOKUP(kb_5006[[#This Row],[Nazwisko i Imię]],ka_3000[],6,FALSE)</f>
        <v>5:16.15</v>
      </c>
      <c r="O42" s="17" t="str">
        <f>VLOOKUP(kb_5006[[#This Row],[Nazwisko i Imię]],ka_3000[],7,FALSE)</f>
        <v>MłZ</v>
      </c>
    </row>
    <row r="43" spans="1:15" x14ac:dyDescent="0.2">
      <c r="A43" s="8">
        <v>6</v>
      </c>
      <c r="B43" t="s">
        <v>168</v>
      </c>
      <c r="C43" t="s">
        <v>14</v>
      </c>
      <c r="D43" s="1">
        <v>38524</v>
      </c>
      <c r="E43" t="s">
        <v>169</v>
      </c>
      <c r="F43" t="s">
        <v>158</v>
      </c>
      <c r="G43" s="28" t="s">
        <v>16</v>
      </c>
      <c r="H43" s="43">
        <v>43.26</v>
      </c>
      <c r="I43" s="11" t="s">
        <v>16</v>
      </c>
      <c r="J43" s="12" t="str">
        <f>VLOOKUP(kb_5006[[#This Row],[Nazwisko i Imię]],ka_1000[],6,FALSE)</f>
        <v>1:26.96</v>
      </c>
      <c r="K43" s="12" t="str">
        <f>VLOOKUP(kb_5006[[#This Row],[Nazwisko i Imię]],ka_1000[],7,FALSE)</f>
        <v>II</v>
      </c>
      <c r="L43" s="13" t="str">
        <f>VLOOKUP(kb_5006[[#This Row],[Nazwisko i Imię]],ka_1500[],6,FALSE)</f>
        <v>2:18.11</v>
      </c>
      <c r="M43" s="13" t="str">
        <f>VLOOKUP(kb_5006[[#This Row],[Nazwisko i Imię]],ka_1500[],7,FALSE)</f>
        <v>II</v>
      </c>
      <c r="N43" s="16" t="str">
        <f>VLOOKUP(kb_5006[[#This Row],[Nazwisko i Imię]],ka_3000[],6,FALSE)</f>
        <v>4:54.16</v>
      </c>
      <c r="O43" s="17" t="str">
        <f>VLOOKUP(kb_5006[[#This Row],[Nazwisko i Imię]],ka_3000[],7,FALSE)</f>
        <v>III</v>
      </c>
    </row>
    <row r="44" spans="1:15" x14ac:dyDescent="0.2">
      <c r="A44" s="8">
        <v>7</v>
      </c>
      <c r="B44" t="s">
        <v>388</v>
      </c>
      <c r="C44" t="s">
        <v>14</v>
      </c>
      <c r="D44" s="1">
        <v>38121</v>
      </c>
      <c r="E44" t="s">
        <v>389</v>
      </c>
      <c r="F44" t="s">
        <v>163</v>
      </c>
      <c r="G44" s="28" t="s">
        <v>34</v>
      </c>
      <c r="H44" s="43">
        <v>45.97</v>
      </c>
      <c r="I44" s="11" t="s">
        <v>34</v>
      </c>
      <c r="J44" s="12" t="e">
        <f>VLOOKUP(kb_5006[[#This Row],[Nazwisko i Imię]],ka_1000[],6,FALSE)</f>
        <v>#N/A</v>
      </c>
      <c r="K44" s="12" t="e">
        <f>VLOOKUP(kb_5006[[#This Row],[Nazwisko i Imię]],ka_1000[],7,FALSE)</f>
        <v>#N/A</v>
      </c>
      <c r="L44" s="13" t="e">
        <f>VLOOKUP(kb_5006[[#This Row],[Nazwisko i Imię]],ka_1500[],6,FALSE)</f>
        <v>#N/A</v>
      </c>
      <c r="M44" s="13" t="e">
        <f>VLOOKUP(kb_5006[[#This Row],[Nazwisko i Imię]],ka_1500[],7,FALSE)</f>
        <v>#N/A</v>
      </c>
      <c r="N44" s="16" t="e">
        <f>VLOOKUP(kb_5006[[#This Row],[Nazwisko i Imię]],ka_3000[],6,FALSE)</f>
        <v>#N/A</v>
      </c>
      <c r="O44" s="17" t="e">
        <f>VLOOKUP(kb_5006[[#This Row],[Nazwisko i Imię]],ka_3000[],7,FALSE)</f>
        <v>#N/A</v>
      </c>
    </row>
    <row r="45" spans="1:15" x14ac:dyDescent="0.2">
      <c r="A45" s="8">
        <v>8</v>
      </c>
      <c r="B45" t="s">
        <v>171</v>
      </c>
      <c r="C45" t="s">
        <v>73</v>
      </c>
      <c r="D45" s="1">
        <v>38490</v>
      </c>
      <c r="E45" t="s">
        <v>172</v>
      </c>
      <c r="F45" t="s">
        <v>158</v>
      </c>
      <c r="G45" s="28" t="s">
        <v>34</v>
      </c>
      <c r="H45" s="43">
        <v>46</v>
      </c>
      <c r="I45" s="11" t="s">
        <v>34</v>
      </c>
      <c r="J45" s="12" t="str">
        <f>VLOOKUP(kb_5006[[#This Row],[Nazwisko i Imię]],ka_1000[],6,FALSE)</f>
        <v>1:31.59</v>
      </c>
      <c r="K45" s="12" t="str">
        <f>VLOOKUP(kb_5006[[#This Row],[Nazwisko i Imię]],ka_1000[],7,FALSE)</f>
        <v>III</v>
      </c>
      <c r="L45" s="13" t="str">
        <f>VLOOKUP(kb_5006[[#This Row],[Nazwisko i Imię]],ka_1500[],6,FALSE)</f>
        <v>2:19.65</v>
      </c>
      <c r="M45" s="13" t="str">
        <f>VLOOKUP(kb_5006[[#This Row],[Nazwisko i Imię]],ka_1500[],7,FALSE)</f>
        <v>III</v>
      </c>
      <c r="N45" s="16" t="str">
        <f>VLOOKUP(kb_5006[[#This Row],[Nazwisko i Imię]],ka_3000[],6,FALSE)</f>
        <v>4:56.89</v>
      </c>
      <c r="O45" s="17" t="str">
        <f>VLOOKUP(kb_5006[[#This Row],[Nazwisko i Imię]],ka_3000[],7,FALSE)</f>
        <v>III</v>
      </c>
    </row>
    <row r="46" spans="1:15" x14ac:dyDescent="0.2">
      <c r="A46" s="8">
        <v>9</v>
      </c>
      <c r="B46" t="s">
        <v>186</v>
      </c>
      <c r="C46" t="s">
        <v>32</v>
      </c>
      <c r="D46" s="1">
        <v>38456</v>
      </c>
      <c r="E46" t="s">
        <v>187</v>
      </c>
      <c r="F46" t="s">
        <v>158</v>
      </c>
      <c r="G46" s="28" t="s">
        <v>34</v>
      </c>
      <c r="H46" s="43">
        <v>46.32</v>
      </c>
      <c r="I46" s="11" t="s">
        <v>34</v>
      </c>
      <c r="J46" s="12" t="str">
        <f>VLOOKUP(kb_5006[[#This Row],[Nazwisko i Imię]],ka_1000[],6,FALSE)</f>
        <v>1:31.60</v>
      </c>
      <c r="K46" s="12" t="str">
        <f>VLOOKUP(kb_5006[[#This Row],[Nazwisko i Imię]],ka_1000[],7,FALSE)</f>
        <v>III</v>
      </c>
      <c r="L46" s="13" t="str">
        <f>VLOOKUP(kb_5006[[#This Row],[Nazwisko i Imię]],ka_1500[],6,FALSE)</f>
        <v>2:25.37</v>
      </c>
      <c r="M46" s="13" t="str">
        <f>VLOOKUP(kb_5006[[#This Row],[Nazwisko i Imię]],ka_1500[],7,FALSE)</f>
        <v>III</v>
      </c>
      <c r="N46" s="16" t="str">
        <f>VLOOKUP(kb_5006[[#This Row],[Nazwisko i Imię]],ka_3000[],6,FALSE)</f>
        <v>5:22.00</v>
      </c>
      <c r="O46" s="17" t="str">
        <f>VLOOKUP(kb_5006[[#This Row],[Nazwisko i Imię]],ka_3000[],7,FALSE)</f>
        <v>MłZ</v>
      </c>
    </row>
    <row r="47" spans="1:15" x14ac:dyDescent="0.2">
      <c r="A47" s="8">
        <v>10</v>
      </c>
      <c r="B47" t="s">
        <v>188</v>
      </c>
      <c r="C47" t="s">
        <v>1</v>
      </c>
      <c r="D47" s="1">
        <v>38247</v>
      </c>
      <c r="E47" t="s">
        <v>189</v>
      </c>
      <c r="F47" t="s">
        <v>158</v>
      </c>
      <c r="G47" s="28" t="s">
        <v>34</v>
      </c>
      <c r="H47" s="43">
        <v>46.43</v>
      </c>
      <c r="I47" s="11" t="s">
        <v>34</v>
      </c>
      <c r="J47" s="12" t="str">
        <f>VLOOKUP(kb_5006[[#This Row],[Nazwisko i Imię]],ka_1000[],6,FALSE)</f>
        <v>1:37.39</v>
      </c>
      <c r="K47" s="12" t="str">
        <f>VLOOKUP(kb_5006[[#This Row],[Nazwisko i Imię]],ka_1000[],7,FALSE)</f>
        <v>MłZ</v>
      </c>
      <c r="L47" s="13" t="str">
        <f>VLOOKUP(kb_5006[[#This Row],[Nazwisko i Imię]],ka_1500[],6,FALSE)</f>
        <v>2:30.72</v>
      </c>
      <c r="M47" s="13" t="str">
        <f>VLOOKUP(kb_5006[[#This Row],[Nazwisko i Imię]],ka_1500[],7,FALSE)</f>
        <v>MłZ</v>
      </c>
      <c r="N47" s="16" t="e">
        <f>VLOOKUP(kb_5006[[#This Row],[Nazwisko i Imię]],ka_3000[],6,FALSE)</f>
        <v>#N/A</v>
      </c>
      <c r="O47" s="17" t="e">
        <f>VLOOKUP(kb_5006[[#This Row],[Nazwisko i Imię]],ka_3000[],7,FALSE)</f>
        <v>#N/A</v>
      </c>
    </row>
    <row r="48" spans="1:15" x14ac:dyDescent="0.2">
      <c r="A48" s="8">
        <v>11</v>
      </c>
      <c r="B48" t="s">
        <v>180</v>
      </c>
      <c r="C48" t="s">
        <v>73</v>
      </c>
      <c r="D48" s="1">
        <v>38457</v>
      </c>
      <c r="E48" t="s">
        <v>181</v>
      </c>
      <c r="F48" t="s">
        <v>158</v>
      </c>
      <c r="G48" s="29" t="s">
        <v>34</v>
      </c>
      <c r="H48" s="44">
        <v>47.59</v>
      </c>
      <c r="I48" s="21" t="s">
        <v>34</v>
      </c>
      <c r="J48" s="22" t="str">
        <f>VLOOKUP(kb_5006[[#This Row],[Nazwisko i Imię]],ka_1000[],6,FALSE)</f>
        <v>1:34.97</v>
      </c>
      <c r="K48" s="22" t="str">
        <f>VLOOKUP(kb_5006[[#This Row],[Nazwisko i Imię]],ka_1000[],7,FALSE)</f>
        <v>III</v>
      </c>
      <c r="L48" s="23" t="str">
        <f>VLOOKUP(kb_5006[[#This Row],[Nazwisko i Imię]],ka_1500[],6,FALSE)</f>
        <v>2:25.22</v>
      </c>
      <c r="M48" s="23" t="str">
        <f>VLOOKUP(kb_5006[[#This Row],[Nazwisko i Imię]],ka_1500[],7,FALSE)</f>
        <v>III</v>
      </c>
      <c r="N48" s="24" t="str">
        <f>VLOOKUP(kb_5006[[#This Row],[Nazwisko i Imię]],ka_3000[],6,FALSE)</f>
        <v>5:12.42</v>
      </c>
      <c r="O48" s="25" t="str">
        <f>VLOOKUP(kb_5006[[#This Row],[Nazwisko i Imię]],ka_3000[],7,FALSE)</f>
        <v>MłZ</v>
      </c>
    </row>
    <row r="49" spans="1:47" x14ac:dyDescent="0.2">
      <c r="A49" s="18"/>
      <c r="B49" s="69" t="s">
        <v>396</v>
      </c>
      <c r="C49" s="57"/>
      <c r="D49" s="58"/>
      <c r="E49" s="57"/>
      <c r="F49" s="59"/>
      <c r="G49" s="62"/>
      <c r="H49" s="44"/>
      <c r="I49" s="21"/>
      <c r="J49" s="60"/>
      <c r="K49" s="60"/>
      <c r="L49" s="61"/>
      <c r="M49" s="61"/>
      <c r="N49" s="24"/>
      <c r="O49" s="25"/>
    </row>
    <row r="51" spans="1:47" x14ac:dyDescent="0.2">
      <c r="B51" t="s">
        <v>399</v>
      </c>
    </row>
    <row r="52" spans="1:47" x14ac:dyDescent="0.2">
      <c r="A52" s="5" t="s">
        <v>154</v>
      </c>
      <c r="B52" s="47" t="s">
        <v>84</v>
      </c>
      <c r="C52" s="6" t="s">
        <v>85</v>
      </c>
      <c r="D52" s="6" t="s">
        <v>86</v>
      </c>
      <c r="E52" s="6" t="s">
        <v>87</v>
      </c>
      <c r="F52" s="6" t="s">
        <v>88</v>
      </c>
      <c r="G52" s="6" t="s">
        <v>147</v>
      </c>
      <c r="H52" s="6" t="s">
        <v>83</v>
      </c>
      <c r="I52" s="6" t="s">
        <v>89</v>
      </c>
      <c r="J52" s="6" t="s">
        <v>148</v>
      </c>
      <c r="K52" s="6" t="s">
        <v>149</v>
      </c>
      <c r="L52" s="6" t="s">
        <v>150</v>
      </c>
      <c r="M52" s="6" t="s">
        <v>151</v>
      </c>
      <c r="N52" s="6" t="s">
        <v>152</v>
      </c>
      <c r="O52" s="7" t="s">
        <v>153</v>
      </c>
    </row>
    <row r="53" spans="1:47" x14ac:dyDescent="0.2">
      <c r="A53" s="8">
        <v>1</v>
      </c>
      <c r="B53" s="48" t="s">
        <v>207</v>
      </c>
      <c r="C53" s="9" t="s">
        <v>208</v>
      </c>
      <c r="D53" s="10">
        <v>38609</v>
      </c>
      <c r="E53" s="9" t="s">
        <v>209</v>
      </c>
      <c r="F53" s="26" t="s">
        <v>12</v>
      </c>
      <c r="G53" s="28" t="s">
        <v>4</v>
      </c>
      <c r="H53" s="43">
        <v>37.159999999999997</v>
      </c>
      <c r="I53" s="11" t="s">
        <v>4</v>
      </c>
      <c r="J53" s="12" t="str">
        <f>VLOOKUP(kb_50061310[[#This Row],[Nazwisko i Imię]],mb_1000[],6,FALSE)</f>
        <v>1:13.91</v>
      </c>
      <c r="K53" s="12" t="str">
        <f>VLOOKUP(kb_50061310[[#This Row],[Nazwisko i Imię]],mb_1000[],7,FALSE)</f>
        <v>I</v>
      </c>
      <c r="L53" s="13" t="str">
        <f>VLOOKUP(kb_50061310[[#This Row],[Nazwisko i Imię]],mb_1500[],6,FALSE)</f>
        <v>1:55.26</v>
      </c>
      <c r="M53" s="13" t="str">
        <f>VLOOKUP(kb_50061310[[#This Row],[Nazwisko i Imię]],mb_1500[],7,FALSE)</f>
        <v>I</v>
      </c>
      <c r="N53" s="14" t="str">
        <f>VLOOKUP(kb_50061310[[#This Row],[Nazwisko i Imię]],mb_3000[],6,FALSE)</f>
        <v>4:06.80</v>
      </c>
      <c r="O53" s="15" t="str">
        <f>VLOOKUP(kb_50061310[[#This Row],[Nazwisko i Imię]],mb_3000[],7,FALSE)</f>
        <v>I</v>
      </c>
      <c r="AU53" s="1"/>
    </row>
    <row r="54" spans="1:47" x14ac:dyDescent="0.2">
      <c r="A54" s="8">
        <v>2</v>
      </c>
      <c r="B54" s="48" t="s">
        <v>210</v>
      </c>
      <c r="C54" s="9" t="s">
        <v>14</v>
      </c>
      <c r="D54" s="10">
        <v>38692</v>
      </c>
      <c r="E54" s="9" t="s">
        <v>211</v>
      </c>
      <c r="F54" s="26" t="s">
        <v>12</v>
      </c>
      <c r="G54" s="28" t="s">
        <v>4</v>
      </c>
      <c r="H54" s="43">
        <v>37.869999999999997</v>
      </c>
      <c r="I54" s="11" t="s">
        <v>4</v>
      </c>
      <c r="J54" s="12" t="str">
        <f>VLOOKUP(kb_50061310[[#This Row],[Nazwisko i Imię]],mb_1000[],6,FALSE)</f>
        <v>1:15.73</v>
      </c>
      <c r="K54" s="12" t="str">
        <f>VLOOKUP(kb_50061310[[#This Row],[Nazwisko i Imię]],mb_1000[],7,FALSE)</f>
        <v>I</v>
      </c>
      <c r="L54" s="13" t="str">
        <f>VLOOKUP(kb_50061310[[#This Row],[Nazwisko i Imię]],mb_1500[],6,FALSE)</f>
        <v>1:58.17</v>
      </c>
      <c r="M54" s="13" t="str">
        <f>VLOOKUP(kb_50061310[[#This Row],[Nazwisko i Imię]],mb_1500[],7,FALSE)</f>
        <v>I</v>
      </c>
      <c r="N54" s="16" t="str">
        <f>VLOOKUP(kb_50061310[[#This Row],[Nazwisko i Imię]],mb_3000[],6,FALSE)</f>
        <v>4:16.26</v>
      </c>
      <c r="O54" s="17" t="str">
        <f>VLOOKUP(kb_50061310[[#This Row],[Nazwisko i Imię]],mb_3000[],7,FALSE)</f>
        <v>I</v>
      </c>
      <c r="AU54" s="1"/>
    </row>
    <row r="55" spans="1:47" x14ac:dyDescent="0.2">
      <c r="A55" s="8">
        <v>3</v>
      </c>
      <c r="B55" s="48" t="s">
        <v>212</v>
      </c>
      <c r="C55" s="9" t="s">
        <v>32</v>
      </c>
      <c r="D55" s="10">
        <v>38980</v>
      </c>
      <c r="E55" s="9" t="s">
        <v>213</v>
      </c>
      <c r="F55" s="26" t="s">
        <v>3</v>
      </c>
      <c r="G55" s="28" t="s">
        <v>4</v>
      </c>
      <c r="H55" s="43">
        <v>38.03</v>
      </c>
      <c r="I55" s="11" t="s">
        <v>4</v>
      </c>
      <c r="J55" s="12" t="str">
        <f>VLOOKUP(kb_50061310[[#This Row],[Nazwisko i Imię]],mb_1000[],6,FALSE)</f>
        <v>1:16.78</v>
      </c>
      <c r="K55" s="12" t="str">
        <f>VLOOKUP(kb_50061310[[#This Row],[Nazwisko i Imię]],mb_1000[],7,FALSE)</f>
        <v>I</v>
      </c>
      <c r="L55" s="13" t="str">
        <f>VLOOKUP(kb_50061310[[#This Row],[Nazwisko i Imię]],mb_1500[],6,FALSE)</f>
        <v>2:01.65</v>
      </c>
      <c r="M55" s="13" t="str">
        <f>VLOOKUP(kb_50061310[[#This Row],[Nazwisko i Imię]],mb_1500[],7,FALSE)</f>
        <v>II</v>
      </c>
      <c r="N55" s="16" t="str">
        <f>VLOOKUP(kb_50061310[[#This Row],[Nazwisko i Imię]],mb_3000[],6,FALSE)</f>
        <v>4:31.06</v>
      </c>
      <c r="O55" s="17" t="str">
        <f>VLOOKUP(kb_50061310[[#This Row],[Nazwisko i Imię]],mb_3000[],7,FALSE)</f>
        <v>II</v>
      </c>
      <c r="AU55" s="1"/>
    </row>
    <row r="56" spans="1:47" x14ac:dyDescent="0.2">
      <c r="A56" s="8">
        <v>4</v>
      </c>
      <c r="B56" s="48" t="s">
        <v>214</v>
      </c>
      <c r="C56" s="9" t="s">
        <v>6</v>
      </c>
      <c r="D56" s="10">
        <v>38576</v>
      </c>
      <c r="E56" s="9" t="s">
        <v>215</v>
      </c>
      <c r="F56" s="26" t="s">
        <v>12</v>
      </c>
      <c r="G56" s="28" t="s">
        <v>4</v>
      </c>
      <c r="H56" s="43">
        <v>38.159999999999997</v>
      </c>
      <c r="I56" s="11" t="s">
        <v>4</v>
      </c>
      <c r="J56" s="12" t="str">
        <f>VLOOKUP(kb_50061310[[#This Row],[Nazwisko i Imię]],mb_1000[],6,FALSE)</f>
        <v>1:16.03</v>
      </c>
      <c r="K56" s="12" t="str">
        <f>VLOOKUP(kb_50061310[[#This Row],[Nazwisko i Imię]],mb_1000[],7,FALSE)</f>
        <v>I</v>
      </c>
      <c r="L56" s="13" t="str">
        <f>VLOOKUP(kb_50061310[[#This Row],[Nazwisko i Imię]],mb_1500[],6,FALSE)</f>
        <v>1:59.66</v>
      </c>
      <c r="M56" s="13" t="str">
        <f>VLOOKUP(kb_50061310[[#This Row],[Nazwisko i Imię]],mb_1500[],7,FALSE)</f>
        <v>II</v>
      </c>
      <c r="N56" s="16" t="str">
        <f>VLOOKUP(kb_50061310[[#This Row],[Nazwisko i Imię]],mb_3000[],6,FALSE)</f>
        <v>4:08.12</v>
      </c>
      <c r="O56" s="17" t="str">
        <f>VLOOKUP(kb_50061310[[#This Row],[Nazwisko i Imię]],mb_3000[],7,FALSE)</f>
        <v>I</v>
      </c>
      <c r="AU56" s="1"/>
    </row>
    <row r="57" spans="1:47" x14ac:dyDescent="0.2">
      <c r="A57" s="8">
        <v>5</v>
      </c>
      <c r="B57" s="48" t="s">
        <v>216</v>
      </c>
      <c r="C57" s="9" t="s">
        <v>18</v>
      </c>
      <c r="D57" s="10">
        <v>38608</v>
      </c>
      <c r="E57" s="9" t="s">
        <v>217</v>
      </c>
      <c r="F57" s="26" t="s">
        <v>12</v>
      </c>
      <c r="G57" s="28" t="s">
        <v>4</v>
      </c>
      <c r="H57" s="43">
        <v>38.31</v>
      </c>
      <c r="I57" s="11" t="s">
        <v>4</v>
      </c>
      <c r="J57" s="12" t="str">
        <f>VLOOKUP(kb_50061310[[#This Row],[Nazwisko i Imię]],mb_1000[],6,FALSE)</f>
        <v>1:15.78</v>
      </c>
      <c r="K57" s="12" t="str">
        <f>VLOOKUP(kb_50061310[[#This Row],[Nazwisko i Imię]],mb_1000[],7,FALSE)</f>
        <v>I</v>
      </c>
      <c r="L57" s="13" t="str">
        <f>VLOOKUP(kb_50061310[[#This Row],[Nazwisko i Imię]],mb_1500[],6,FALSE)</f>
        <v>1:57.62</v>
      </c>
      <c r="M57" s="13" t="str">
        <f>VLOOKUP(kb_50061310[[#This Row],[Nazwisko i Imię]],mb_1500[],7,FALSE)</f>
        <v>I</v>
      </c>
      <c r="N57" s="16" t="str">
        <f>VLOOKUP(kb_50061310[[#This Row],[Nazwisko i Imię]],mb_3000[],6,FALSE)</f>
        <v>4:10.62</v>
      </c>
      <c r="O57" s="17" t="str">
        <f>VLOOKUP(kb_50061310[[#This Row],[Nazwisko i Imię]],mb_3000[],7,FALSE)</f>
        <v>I</v>
      </c>
      <c r="AU57" s="1"/>
    </row>
    <row r="58" spans="1:47" x14ac:dyDescent="0.2">
      <c r="A58" s="8">
        <v>6</v>
      </c>
      <c r="B58" s="48" t="s">
        <v>218</v>
      </c>
      <c r="C58" s="9" t="s">
        <v>32</v>
      </c>
      <c r="D58" s="10">
        <v>38799</v>
      </c>
      <c r="E58" s="9" t="s">
        <v>219</v>
      </c>
      <c r="F58" s="26" t="s">
        <v>12</v>
      </c>
      <c r="G58" s="28" t="s">
        <v>4</v>
      </c>
      <c r="H58" s="43">
        <v>38.57</v>
      </c>
      <c r="I58" s="11" t="s">
        <v>4</v>
      </c>
      <c r="J58" s="12" t="str">
        <f>VLOOKUP(kb_50061310[[#This Row],[Nazwisko i Imię]],mb_1000[],6,FALSE)</f>
        <v>1:16.65</v>
      </c>
      <c r="K58" s="12" t="str">
        <f>VLOOKUP(kb_50061310[[#This Row],[Nazwisko i Imię]],mb_1000[],7,FALSE)</f>
        <v>I</v>
      </c>
      <c r="L58" s="13" t="str">
        <f>VLOOKUP(kb_50061310[[#This Row],[Nazwisko i Imię]],mb_1500[],6,FALSE)</f>
        <v>1:58.35</v>
      </c>
      <c r="M58" s="13" t="str">
        <f>VLOOKUP(kb_50061310[[#This Row],[Nazwisko i Imię]],mb_1500[],7,FALSE)</f>
        <v>II</v>
      </c>
      <c r="N58" s="16" t="str">
        <f>VLOOKUP(kb_50061310[[#This Row],[Nazwisko i Imię]],mb_3000[],6,FALSE)</f>
        <v>4:12.23</v>
      </c>
      <c r="O58" s="17" t="str">
        <f>VLOOKUP(kb_50061310[[#This Row],[Nazwisko i Imię]],mb_3000[],7,FALSE)</f>
        <v>I</v>
      </c>
      <c r="AU58" s="1"/>
    </row>
    <row r="59" spans="1:47" x14ac:dyDescent="0.2">
      <c r="A59" s="8">
        <v>7</v>
      </c>
      <c r="B59" s="48" t="s">
        <v>220</v>
      </c>
      <c r="C59" s="9" t="s">
        <v>6</v>
      </c>
      <c r="D59" s="10">
        <v>38911</v>
      </c>
      <c r="E59" s="9" t="s">
        <v>221</v>
      </c>
      <c r="F59" s="26" t="s">
        <v>3</v>
      </c>
      <c r="G59" s="28" t="s">
        <v>4</v>
      </c>
      <c r="H59" s="43">
        <v>39.340000000000003</v>
      </c>
      <c r="I59" s="11" t="s">
        <v>4</v>
      </c>
      <c r="J59" s="12" t="str">
        <f>VLOOKUP(kb_50061310[[#This Row],[Nazwisko i Imię]],mb_1000[],6,FALSE)</f>
        <v>1:19.12</v>
      </c>
      <c r="K59" s="12" t="str">
        <f>VLOOKUP(kb_50061310[[#This Row],[Nazwisko i Imię]],mb_1000[],7,FALSE)</f>
        <v>II</v>
      </c>
      <c r="L59" s="13" t="str">
        <f>VLOOKUP(kb_50061310[[#This Row],[Nazwisko i Imię]],mb_1500[],6,FALSE)</f>
        <v>2:04.75</v>
      </c>
      <c r="M59" s="13" t="str">
        <f>VLOOKUP(kb_50061310[[#This Row],[Nazwisko i Imię]],mb_1500[],7,FALSE)</f>
        <v>II</v>
      </c>
      <c r="N59" s="16" t="e">
        <f>VLOOKUP(kb_50061310[[#This Row],[Nazwisko i Imię]],mb_3000[],6,FALSE)</f>
        <v>#N/A</v>
      </c>
      <c r="O59" s="17" t="e">
        <f>VLOOKUP(kb_50061310[[#This Row],[Nazwisko i Imię]],mb_3000[],7,FALSE)</f>
        <v>#N/A</v>
      </c>
      <c r="AU59" s="1"/>
    </row>
    <row r="60" spans="1:47" x14ac:dyDescent="0.2">
      <c r="A60" s="8">
        <v>8</v>
      </c>
      <c r="B60" s="48" t="s">
        <v>222</v>
      </c>
      <c r="C60" s="9" t="s">
        <v>14</v>
      </c>
      <c r="D60" s="10">
        <v>38848</v>
      </c>
      <c r="E60" s="9" t="s">
        <v>223</v>
      </c>
      <c r="F60" s="26" t="s">
        <v>12</v>
      </c>
      <c r="G60" s="28" t="s">
        <v>4</v>
      </c>
      <c r="H60" s="43">
        <v>40.14</v>
      </c>
      <c r="I60" s="11" t="s">
        <v>16</v>
      </c>
      <c r="J60" s="12" t="str">
        <f>VLOOKUP(kb_50061310[[#This Row],[Nazwisko i Imię]],mb_1000[],6,FALSE)</f>
        <v>1:18.11</v>
      </c>
      <c r="K60" s="12" t="str">
        <f>VLOOKUP(kb_50061310[[#This Row],[Nazwisko i Imię]],mb_1000[],7,FALSE)</f>
        <v>II</v>
      </c>
      <c r="L60" s="13" t="str">
        <f>VLOOKUP(kb_50061310[[#This Row],[Nazwisko i Imię]],mb_1500[],6,FALSE)</f>
        <v>2:00.43</v>
      </c>
      <c r="M60" s="13" t="str">
        <f>VLOOKUP(kb_50061310[[#This Row],[Nazwisko i Imię]],mb_1500[],7,FALSE)</f>
        <v>II</v>
      </c>
      <c r="N60" s="16" t="str">
        <f>VLOOKUP(kb_50061310[[#This Row],[Nazwisko i Imię]],mb_3000[],6,FALSE)</f>
        <v>4:15.56</v>
      </c>
      <c r="O60" s="17" t="str">
        <f>VLOOKUP(kb_50061310[[#This Row],[Nazwisko i Imię]],mb_3000[],7,FALSE)</f>
        <v>I</v>
      </c>
      <c r="AU60" s="1"/>
    </row>
    <row r="61" spans="1:47" x14ac:dyDescent="0.2">
      <c r="A61" s="8">
        <v>9</v>
      </c>
      <c r="B61" s="48" t="s">
        <v>226</v>
      </c>
      <c r="C61" s="9" t="s">
        <v>14</v>
      </c>
      <c r="D61" s="10">
        <v>38833</v>
      </c>
      <c r="E61" s="9" t="s">
        <v>227</v>
      </c>
      <c r="F61" s="26" t="s">
        <v>12</v>
      </c>
      <c r="G61" s="28" t="s">
        <v>4</v>
      </c>
      <c r="H61" s="43">
        <v>40.33</v>
      </c>
      <c r="I61" s="11" t="s">
        <v>16</v>
      </c>
      <c r="J61" s="12" t="str">
        <f>VLOOKUP(kb_50061310[[#This Row],[Nazwisko i Imię]],mb_1000[],6,FALSE)</f>
        <v>1:18.44</v>
      </c>
      <c r="K61" s="12" t="str">
        <f>VLOOKUP(kb_50061310[[#This Row],[Nazwisko i Imię]],mb_1000[],7,FALSE)</f>
        <v>II</v>
      </c>
      <c r="L61" s="13" t="str">
        <f>VLOOKUP(kb_50061310[[#This Row],[Nazwisko i Imię]],mb_1500[],6,FALSE)</f>
        <v>2:00.75</v>
      </c>
      <c r="M61" s="13" t="str">
        <f>VLOOKUP(kb_50061310[[#This Row],[Nazwisko i Imię]],mb_1500[],7,FALSE)</f>
        <v>II</v>
      </c>
      <c r="N61" s="16" t="str">
        <f>VLOOKUP(kb_50061310[[#This Row],[Nazwisko i Imię]],mb_3000[],6,FALSE)</f>
        <v>4:10.84</v>
      </c>
      <c r="O61" s="17" t="str">
        <f>VLOOKUP(kb_50061310[[#This Row],[Nazwisko i Imię]],mb_3000[],7,FALSE)</f>
        <v>I</v>
      </c>
      <c r="AU61" s="1"/>
    </row>
    <row r="62" spans="1:47" x14ac:dyDescent="0.2">
      <c r="A62" s="8">
        <v>10</v>
      </c>
      <c r="B62" s="48" t="s">
        <v>224</v>
      </c>
      <c r="C62" s="9" t="s">
        <v>14</v>
      </c>
      <c r="D62" s="10">
        <v>39198</v>
      </c>
      <c r="E62" s="9" t="s">
        <v>225</v>
      </c>
      <c r="F62" s="26" t="s">
        <v>3</v>
      </c>
      <c r="G62" s="28" t="s">
        <v>16</v>
      </c>
      <c r="H62" s="43">
        <v>40.21</v>
      </c>
      <c r="I62" s="11" t="s">
        <v>16</v>
      </c>
      <c r="J62" s="12" t="str">
        <f>VLOOKUP(kb_50061310[[#This Row],[Nazwisko i Imię]],mb_1000[],6,FALSE)</f>
        <v>1:22.50</v>
      </c>
      <c r="K62" s="12" t="str">
        <f>VLOOKUP(kb_50061310[[#This Row],[Nazwisko i Imię]],mb_1000[],7,FALSE)</f>
        <v>II</v>
      </c>
      <c r="L62" s="13" t="str">
        <f>VLOOKUP(kb_50061310[[#This Row],[Nazwisko i Imię]],mb_1500[],6,FALSE)</f>
        <v>2:07.73</v>
      </c>
      <c r="M62" s="13" t="str">
        <f>VLOOKUP(kb_50061310[[#This Row],[Nazwisko i Imię]],mb_1500[],7,FALSE)</f>
        <v>III</v>
      </c>
      <c r="N62" s="16" t="str">
        <f>VLOOKUP(kb_50061310[[#This Row],[Nazwisko i Imię]],mb_3000[],6,FALSE)</f>
        <v>4:49.82</v>
      </c>
      <c r="O62" s="17" t="str">
        <f>VLOOKUP(kb_50061310[[#This Row],[Nazwisko i Imię]],mb_3000[],7,FALSE)</f>
        <v>III</v>
      </c>
      <c r="AU62" s="1"/>
    </row>
    <row r="63" spans="1:47" x14ac:dyDescent="0.2">
      <c r="A63" s="8">
        <v>11</v>
      </c>
      <c r="B63" s="48" t="s">
        <v>228</v>
      </c>
      <c r="C63" s="9" t="s">
        <v>32</v>
      </c>
      <c r="D63" s="10">
        <v>39071</v>
      </c>
      <c r="E63" s="9" t="s">
        <v>229</v>
      </c>
      <c r="F63" s="26" t="s">
        <v>3</v>
      </c>
      <c r="G63" s="28" t="s">
        <v>16</v>
      </c>
      <c r="H63" s="43">
        <v>40.35</v>
      </c>
      <c r="I63" s="11" t="s">
        <v>16</v>
      </c>
      <c r="J63" s="12" t="str">
        <f>VLOOKUP(kb_50061310[[#This Row],[Nazwisko i Imię]],mb_1000[],6,FALSE)</f>
        <v>1:21.31</v>
      </c>
      <c r="K63" s="12" t="str">
        <f>VLOOKUP(kb_50061310[[#This Row],[Nazwisko i Imię]],mb_1000[],7,FALSE)</f>
        <v>II</v>
      </c>
      <c r="L63" s="13" t="str">
        <f>VLOOKUP(kb_50061310[[#This Row],[Nazwisko i Imię]],mb_1500[],6,FALSE)</f>
        <v>2:08.68</v>
      </c>
      <c r="M63" s="13" t="str">
        <f>VLOOKUP(kb_50061310[[#This Row],[Nazwisko i Imię]],mb_1500[],7,FALSE)</f>
        <v>III</v>
      </c>
      <c r="N63" s="16" t="str">
        <f>VLOOKUP(kb_50061310[[#This Row],[Nazwisko i Imię]],mb_3000[],6,FALSE)</f>
        <v>4:37.64</v>
      </c>
      <c r="O63" s="17" t="str">
        <f>VLOOKUP(kb_50061310[[#This Row],[Nazwisko i Imię]],mb_3000[],7,FALSE)</f>
        <v>III</v>
      </c>
      <c r="AU63" s="1"/>
    </row>
    <row r="64" spans="1:47" x14ac:dyDescent="0.2">
      <c r="A64" s="8">
        <v>12</v>
      </c>
      <c r="B64" s="49" t="s">
        <v>230</v>
      </c>
      <c r="C64" s="19" t="s">
        <v>14</v>
      </c>
      <c r="D64" s="20">
        <v>39160</v>
      </c>
      <c r="E64" s="19" t="s">
        <v>231</v>
      </c>
      <c r="F64" s="27" t="s">
        <v>3</v>
      </c>
      <c r="G64" s="29" t="s">
        <v>16</v>
      </c>
      <c r="H64" s="44">
        <v>40.520000000000003</v>
      </c>
      <c r="I64" s="21" t="s">
        <v>16</v>
      </c>
      <c r="J64" s="22" t="str">
        <f>VLOOKUP(kb_50061310[[#This Row],[Nazwisko i Imię]],mb_1000[],6,FALSE)</f>
        <v>1:21.99</v>
      </c>
      <c r="K64" s="22" t="str">
        <f>VLOOKUP(kb_50061310[[#This Row],[Nazwisko i Imię]],mb_1000[],7,FALSE)</f>
        <v>II</v>
      </c>
      <c r="L64" s="23" t="str">
        <f>VLOOKUP(kb_50061310[[#This Row],[Nazwisko i Imię]],mb_1500[],6,FALSE)</f>
        <v>2:08.01</v>
      </c>
      <c r="M64" s="23" t="str">
        <f>VLOOKUP(kb_50061310[[#This Row],[Nazwisko i Imię]],mb_1500[],7,FALSE)</f>
        <v>III</v>
      </c>
      <c r="N64" s="24" t="str">
        <f>VLOOKUP(kb_50061310[[#This Row],[Nazwisko i Imię]],mb_3000[],6,FALSE)</f>
        <v>4:37.06</v>
      </c>
      <c r="O64" s="25" t="str">
        <f>VLOOKUP(kb_50061310[[#This Row],[Nazwisko i Imię]],mb_3000[],7,FALSE)</f>
        <v>III</v>
      </c>
      <c r="AU64" s="1"/>
    </row>
    <row r="65" spans="1:47" x14ac:dyDescent="0.2">
      <c r="A65" s="8">
        <v>13</v>
      </c>
      <c r="B65" s="45" t="s">
        <v>232</v>
      </c>
      <c r="C65" s="30" t="s">
        <v>32</v>
      </c>
      <c r="D65" s="31">
        <v>39189</v>
      </c>
      <c r="E65" s="30" t="s">
        <v>233</v>
      </c>
      <c r="F65" s="32" t="s">
        <v>3</v>
      </c>
      <c r="G65" s="28" t="s">
        <v>16</v>
      </c>
      <c r="H65" s="43">
        <v>40.92</v>
      </c>
      <c r="I65" s="11" t="s">
        <v>16</v>
      </c>
      <c r="J65" s="41" t="str">
        <f>VLOOKUP(kb_50061310[[#This Row],[Nazwisko i Imię]],mb_1000[],6,FALSE)</f>
        <v>1:22.13</v>
      </c>
      <c r="K65" s="41" t="str">
        <f>VLOOKUP(kb_50061310[[#This Row],[Nazwisko i Imię]],mb_1000[],7,FALSE)</f>
        <v>II</v>
      </c>
      <c r="L65" s="42" t="str">
        <f>VLOOKUP(kb_50061310[[#This Row],[Nazwisko i Imię]],mb_1500[],6,FALSE)</f>
        <v>2:09.88</v>
      </c>
      <c r="M65" s="42" t="str">
        <f>VLOOKUP(kb_50061310[[#This Row],[Nazwisko i Imię]],mb_1500[],7,FALSE)</f>
        <v>III</v>
      </c>
      <c r="N65" s="16" t="str">
        <f>VLOOKUP(kb_50061310[[#This Row],[Nazwisko i Imię]],mb_3000[],6,FALSE)</f>
        <v>4:31.03</v>
      </c>
      <c r="O65" s="17" t="str">
        <f>VLOOKUP(kb_50061310[[#This Row],[Nazwisko i Imię]],mb_3000[],7,FALSE)</f>
        <v>II</v>
      </c>
      <c r="AU65" s="1"/>
    </row>
    <row r="66" spans="1:47" x14ac:dyDescent="0.2">
      <c r="A66" s="8">
        <v>14</v>
      </c>
      <c r="B66" s="45" t="s">
        <v>234</v>
      </c>
      <c r="C66" s="30" t="s">
        <v>14</v>
      </c>
      <c r="D66" s="31">
        <v>38660</v>
      </c>
      <c r="E66" s="30" t="s">
        <v>235</v>
      </c>
      <c r="F66" s="32" t="s">
        <v>12</v>
      </c>
      <c r="G66" s="28" t="s">
        <v>16</v>
      </c>
      <c r="H66" s="43">
        <v>41.82</v>
      </c>
      <c r="I66" s="11" t="s">
        <v>16</v>
      </c>
      <c r="J66" s="41" t="str">
        <f>VLOOKUP(kb_50061310[[#This Row],[Nazwisko i Imię]],mb_1000[],6,FALSE)</f>
        <v>1:23.77</v>
      </c>
      <c r="K66" s="41" t="str">
        <f>VLOOKUP(kb_50061310[[#This Row],[Nazwisko i Imię]],mb_1000[],7,FALSE)</f>
        <v>III</v>
      </c>
      <c r="L66" s="42" t="str">
        <f>VLOOKUP(kb_50061310[[#This Row],[Nazwisko i Imię]],mb_1500[],6,FALSE)</f>
        <v>2:09.57</v>
      </c>
      <c r="M66" s="42" t="str">
        <f>VLOOKUP(kb_50061310[[#This Row],[Nazwisko i Imię]],mb_1500[],7,FALSE)</f>
        <v>III</v>
      </c>
      <c r="N66" s="16" t="str">
        <f>VLOOKUP(kb_50061310[[#This Row],[Nazwisko i Imię]],mb_3000[],6,FALSE)</f>
        <v>4:37.56</v>
      </c>
      <c r="O66" s="17" t="str">
        <f>VLOOKUP(kb_50061310[[#This Row],[Nazwisko i Imię]],mb_3000[],7,FALSE)</f>
        <v>III</v>
      </c>
      <c r="AU66" s="1"/>
    </row>
    <row r="67" spans="1:47" x14ac:dyDescent="0.2">
      <c r="A67" s="8">
        <v>15</v>
      </c>
      <c r="B67" s="45" t="s">
        <v>236</v>
      </c>
      <c r="C67" s="30" t="s">
        <v>1</v>
      </c>
      <c r="D67" s="31">
        <v>39015</v>
      </c>
      <c r="E67" s="30" t="s">
        <v>237</v>
      </c>
      <c r="F67" s="32" t="s">
        <v>3</v>
      </c>
      <c r="G67" s="28" t="s">
        <v>16</v>
      </c>
      <c r="H67" s="43">
        <v>41.9</v>
      </c>
      <c r="I67" s="11" t="s">
        <v>16</v>
      </c>
      <c r="J67" s="41" t="str">
        <f>VLOOKUP(kb_50061310[[#This Row],[Nazwisko i Imię]],mb_1000[],6,FALSE)</f>
        <v>1:26.31</v>
      </c>
      <c r="K67" s="41" t="str">
        <f>VLOOKUP(kb_50061310[[#This Row],[Nazwisko i Imię]],mb_1000[],7,FALSE)</f>
        <v>III</v>
      </c>
      <c r="L67" s="42" t="str">
        <f>VLOOKUP(kb_50061310[[#This Row],[Nazwisko i Imię]],mb_1500[],6,FALSE)</f>
        <v>2:24.06</v>
      </c>
      <c r="M67" s="42" t="str">
        <f>VLOOKUP(kb_50061310[[#This Row],[Nazwisko i Imię]],mb_1500[],7,FALSE)</f>
        <v>MłS</v>
      </c>
      <c r="N67" s="16" t="e">
        <f>VLOOKUP(kb_50061310[[#This Row],[Nazwisko i Imię]],mb_3000[],6,FALSE)</f>
        <v>#N/A</v>
      </c>
      <c r="O67" s="17" t="e">
        <f>VLOOKUP(kb_50061310[[#This Row],[Nazwisko i Imię]],mb_3000[],7,FALSE)</f>
        <v>#N/A</v>
      </c>
      <c r="AU67" s="1"/>
    </row>
    <row r="68" spans="1:47" x14ac:dyDescent="0.2">
      <c r="A68" s="8">
        <v>16</v>
      </c>
      <c r="B68" s="45" t="s">
        <v>238</v>
      </c>
      <c r="C68" s="30" t="s">
        <v>239</v>
      </c>
      <c r="D68" s="31">
        <v>39017</v>
      </c>
      <c r="E68" s="30" t="s">
        <v>240</v>
      </c>
      <c r="F68" s="32" t="s">
        <v>3</v>
      </c>
      <c r="G68" s="28" t="s">
        <v>16</v>
      </c>
      <c r="H68" s="43">
        <v>42.01</v>
      </c>
      <c r="I68" s="11" t="s">
        <v>16</v>
      </c>
      <c r="J68" s="41" t="str">
        <f>VLOOKUP(kb_50061310[[#This Row],[Nazwisko i Imię]],mb_1000[],6,FALSE)</f>
        <v>1:25.13</v>
      </c>
      <c r="K68" s="41" t="str">
        <f>VLOOKUP(kb_50061310[[#This Row],[Nazwisko i Imię]],mb_1000[],7,FALSE)</f>
        <v>III</v>
      </c>
      <c r="L68" s="42" t="str">
        <f>VLOOKUP(kb_50061310[[#This Row],[Nazwisko i Imię]],mb_1500[],6,FALSE)</f>
        <v>2:12.04</v>
      </c>
      <c r="M68" s="42" t="str">
        <f>VLOOKUP(kb_50061310[[#This Row],[Nazwisko i Imię]],mb_1500[],7,FALSE)</f>
        <v>III</v>
      </c>
      <c r="N68" s="16" t="str">
        <f>VLOOKUP(kb_50061310[[#This Row],[Nazwisko i Imię]],mb_3000[],6,FALSE)</f>
        <v>4:56.54</v>
      </c>
      <c r="O68" s="17" t="str">
        <f>VLOOKUP(kb_50061310[[#This Row],[Nazwisko i Imię]],mb_3000[],7,FALSE)</f>
        <v>MłZ</v>
      </c>
      <c r="AU68" s="1"/>
    </row>
    <row r="69" spans="1:47" x14ac:dyDescent="0.2">
      <c r="A69" s="8">
        <v>17</v>
      </c>
      <c r="B69" s="45" t="s">
        <v>241</v>
      </c>
      <c r="C69" s="30" t="s">
        <v>32</v>
      </c>
      <c r="D69" s="31">
        <v>38967</v>
      </c>
      <c r="E69" s="30" t="s">
        <v>242</v>
      </c>
      <c r="F69" s="32" t="s">
        <v>3</v>
      </c>
      <c r="G69" s="28" t="s">
        <v>34</v>
      </c>
      <c r="H69" s="43">
        <v>42.82</v>
      </c>
      <c r="I69" s="11" t="s">
        <v>34</v>
      </c>
      <c r="J69" s="41" t="str">
        <f>VLOOKUP(kb_50061310[[#This Row],[Nazwisko i Imię]],mb_1000[],6,FALSE)</f>
        <v>1:27.56</v>
      </c>
      <c r="K69" s="41" t="str">
        <f>VLOOKUP(kb_50061310[[#This Row],[Nazwisko i Imię]],mb_1000[],7,FALSE)</f>
        <v>III</v>
      </c>
      <c r="L69" s="42" t="str">
        <f>VLOOKUP(kb_50061310[[#This Row],[Nazwisko i Imię]],mb_1500[],6,FALSE)</f>
        <v>2:35.95</v>
      </c>
      <c r="M69" s="42" t="str">
        <f>VLOOKUP(kb_50061310[[#This Row],[Nazwisko i Imię]],mb_1500[],7,FALSE)</f>
        <v>--</v>
      </c>
      <c r="N69" s="16" t="str">
        <f>VLOOKUP(kb_50061310[[#This Row],[Nazwisko i Imię]],mb_3000[],6,FALSE)</f>
        <v>5:09.41</v>
      </c>
      <c r="O69" s="17" t="str">
        <f>VLOOKUP(kb_50061310[[#This Row],[Nazwisko i Imię]],mb_3000[],7,FALSE)</f>
        <v>MłS</v>
      </c>
      <c r="AU69" s="1"/>
    </row>
    <row r="70" spans="1:47" x14ac:dyDescent="0.2">
      <c r="A70" s="8">
        <v>18</v>
      </c>
      <c r="B70" s="45" t="s">
        <v>243</v>
      </c>
      <c r="C70" s="30" t="s">
        <v>6</v>
      </c>
      <c r="D70" s="31">
        <v>38861</v>
      </c>
      <c r="E70" s="30" t="s">
        <v>244</v>
      </c>
      <c r="F70" s="32" t="s">
        <v>12</v>
      </c>
      <c r="G70" s="28" t="s">
        <v>34</v>
      </c>
      <c r="H70" s="43">
        <v>43</v>
      </c>
      <c r="I70" s="11" t="s">
        <v>34</v>
      </c>
      <c r="J70" s="41" t="str">
        <f>VLOOKUP(kb_50061310[[#This Row],[Nazwisko i Imię]],mb_1000[],6,FALSE)</f>
        <v>1:31.54</v>
      </c>
      <c r="K70" s="41" t="str">
        <f>VLOOKUP(kb_50061310[[#This Row],[Nazwisko i Imię]],mb_1000[],7,FALSE)</f>
        <v>MłZ</v>
      </c>
      <c r="L70" s="42" t="str">
        <f>VLOOKUP(kb_50061310[[#This Row],[Nazwisko i Imię]],mb_1500[],6,FALSE)</f>
        <v>2:22.76</v>
      </c>
      <c r="M70" s="42" t="str">
        <f>VLOOKUP(kb_50061310[[#This Row],[Nazwisko i Imię]],mb_1500[],7,FALSE)</f>
        <v>MłS</v>
      </c>
      <c r="N70" s="16" t="str">
        <f>VLOOKUP(kb_50061310[[#This Row],[Nazwisko i Imię]],mb_3000[],6,FALSE)</f>
        <v>5:15.43</v>
      </c>
      <c r="O70" s="17" t="str">
        <f>VLOOKUP(kb_50061310[[#This Row],[Nazwisko i Imię]],mb_3000[],7,FALSE)</f>
        <v>MłB</v>
      </c>
    </row>
    <row r="71" spans="1:47" x14ac:dyDescent="0.2">
      <c r="A71" s="8">
        <v>19</v>
      </c>
      <c r="B71" s="45" t="s">
        <v>248</v>
      </c>
      <c r="C71" s="30" t="s">
        <v>36</v>
      </c>
      <c r="D71" s="31">
        <v>38755</v>
      </c>
      <c r="E71" s="30" t="s">
        <v>249</v>
      </c>
      <c r="F71" s="32" t="s">
        <v>12</v>
      </c>
      <c r="G71" s="28" t="s">
        <v>34</v>
      </c>
      <c r="H71" s="43">
        <v>44.25</v>
      </c>
      <c r="I71" s="11" t="s">
        <v>34</v>
      </c>
      <c r="J71" s="41" t="str">
        <f>VLOOKUP(kb_50061310[[#This Row],[Nazwisko i Imię]],mb_1000[],6,FALSE)</f>
        <v>1:30.01</v>
      </c>
      <c r="K71" s="41" t="str">
        <f>VLOOKUP(kb_50061310[[#This Row],[Nazwisko i Imię]],mb_1000[],7,FALSE)</f>
        <v>MłZ</v>
      </c>
      <c r="L71" s="42" t="str">
        <f>VLOOKUP(kb_50061310[[#This Row],[Nazwisko i Imię]],mb_1500[],6,FALSE)</f>
        <v>2:28.65</v>
      </c>
      <c r="M71" s="42" t="str">
        <f>VLOOKUP(kb_50061310[[#This Row],[Nazwisko i Imię]],mb_1500[],7,FALSE)</f>
        <v>MłB</v>
      </c>
      <c r="N71" s="16" t="str">
        <f>VLOOKUP(kb_50061310[[#This Row],[Nazwisko i Imię]],mb_3000[],6,FALSE)</f>
        <v>5:05.45</v>
      </c>
      <c r="O71" s="17" t="str">
        <f>VLOOKUP(kb_50061310[[#This Row],[Nazwisko i Imię]],mb_3000[],7,FALSE)</f>
        <v>MłS</v>
      </c>
    </row>
    <row r="72" spans="1:47" x14ac:dyDescent="0.2">
      <c r="A72" s="8">
        <v>20</v>
      </c>
      <c r="B72" s="45" t="s">
        <v>250</v>
      </c>
      <c r="C72" s="30" t="s">
        <v>1</v>
      </c>
      <c r="D72" s="31">
        <v>38708</v>
      </c>
      <c r="E72" s="30" t="s">
        <v>251</v>
      </c>
      <c r="F72" s="32" t="s">
        <v>12</v>
      </c>
      <c r="G72" s="28" t="s">
        <v>34</v>
      </c>
      <c r="H72" s="43">
        <v>44.39</v>
      </c>
      <c r="I72" s="11" t="s">
        <v>34</v>
      </c>
      <c r="J72" s="41" t="str">
        <f>VLOOKUP(kb_50061310[[#This Row],[Nazwisko i Imię]],mb_1000[],6,FALSE)</f>
        <v>1:35.98</v>
      </c>
      <c r="K72" s="41" t="str">
        <f>VLOOKUP(kb_50061310[[#This Row],[Nazwisko i Imię]],mb_1000[],7,FALSE)</f>
        <v>MłB</v>
      </c>
      <c r="L72" s="42" t="str">
        <f>VLOOKUP(kb_50061310[[#This Row],[Nazwisko i Imię]],mb_1500[],6,FALSE)</f>
        <v>2:40.02</v>
      </c>
      <c r="M72" s="42" t="str">
        <f>VLOOKUP(kb_50061310[[#This Row],[Nazwisko i Imię]],mb_1500[],7,FALSE)</f>
        <v>--</v>
      </c>
      <c r="N72" s="16" t="e">
        <f>VLOOKUP(kb_50061310[[#This Row],[Nazwisko i Imię]],mb_3000[],6,FALSE)</f>
        <v>#N/A</v>
      </c>
      <c r="O72" s="17" t="e">
        <f>VLOOKUP(kb_50061310[[#This Row],[Nazwisko i Imię]],mb_3000[],7,FALSE)</f>
        <v>#N/A</v>
      </c>
    </row>
    <row r="73" spans="1:47" s="79" customFormat="1" x14ac:dyDescent="0.2">
      <c r="A73" s="93">
        <v>21</v>
      </c>
      <c r="B73" s="94" t="s">
        <v>252</v>
      </c>
      <c r="C73" s="89" t="s">
        <v>63</v>
      </c>
      <c r="D73" s="90">
        <v>39093</v>
      </c>
      <c r="E73" s="89" t="s">
        <v>253</v>
      </c>
      <c r="F73" s="91" t="s">
        <v>3</v>
      </c>
      <c r="G73" s="75" t="s">
        <v>111</v>
      </c>
      <c r="H73" s="95" t="s">
        <v>394</v>
      </c>
      <c r="I73" s="76" t="s">
        <v>111</v>
      </c>
      <c r="J73" s="77" t="str">
        <f>VLOOKUP(kb_50061310[[#This Row],[Nazwisko i Imię]],mb_1000[],6,FALSE)</f>
        <v>1:39.57</v>
      </c>
      <c r="K73" s="77" t="str">
        <f>VLOOKUP(kb_50061310[[#This Row],[Nazwisko i Imię]],mb_1000[],7,FALSE)</f>
        <v>--</v>
      </c>
      <c r="L73" s="77" t="e">
        <f>VLOOKUP(kb_50061310[[#This Row],[Nazwisko i Imię]],mb_1500[],6,FALSE)</f>
        <v>#N/A</v>
      </c>
      <c r="M73" s="77" t="e">
        <f>VLOOKUP(kb_50061310[[#This Row],[Nazwisko i Imię]],mb_1500[],7,FALSE)</f>
        <v>#N/A</v>
      </c>
      <c r="N73" s="77" t="e">
        <f>VLOOKUP(kb_50061310[[#This Row],[Nazwisko i Imię]],mb_3000[],6,FALSE)</f>
        <v>#N/A</v>
      </c>
      <c r="O73" s="78" t="e">
        <f>VLOOKUP(kb_50061310[[#This Row],[Nazwisko i Imię]],mb_3000[],7,FALSE)</f>
        <v>#N/A</v>
      </c>
    </row>
    <row r="74" spans="1:47" x14ac:dyDescent="0.2">
      <c r="A74" s="18"/>
      <c r="B74" s="70" t="s">
        <v>401</v>
      </c>
      <c r="C74" s="19"/>
      <c r="D74" s="20"/>
      <c r="E74" s="19"/>
      <c r="F74" s="27"/>
      <c r="G74" s="59"/>
      <c r="H74" s="44"/>
      <c r="I74" s="21"/>
      <c r="J74" s="60"/>
      <c r="K74" s="60"/>
      <c r="L74" s="61"/>
      <c r="M74" s="61"/>
      <c r="N74" s="24"/>
      <c r="O74" s="25"/>
    </row>
    <row r="76" spans="1:47" x14ac:dyDescent="0.2">
      <c r="B76" t="s">
        <v>400</v>
      </c>
    </row>
    <row r="77" spans="1:47" x14ac:dyDescent="0.2">
      <c r="A77" s="5" t="s">
        <v>154</v>
      </c>
      <c r="B77" s="6" t="s">
        <v>84</v>
      </c>
      <c r="C77" s="6" t="s">
        <v>85</v>
      </c>
      <c r="D77" s="6" t="s">
        <v>86</v>
      </c>
      <c r="E77" s="6" t="s">
        <v>87</v>
      </c>
      <c r="F77" s="6" t="s">
        <v>88</v>
      </c>
      <c r="G77" s="6" t="s">
        <v>147</v>
      </c>
      <c r="H77" s="6" t="s">
        <v>83</v>
      </c>
      <c r="I77" s="6" t="s">
        <v>89</v>
      </c>
      <c r="J77" s="6" t="s">
        <v>148</v>
      </c>
      <c r="K77" s="6" t="s">
        <v>149</v>
      </c>
      <c r="L77" s="6" t="s">
        <v>150</v>
      </c>
      <c r="M77" s="6" t="s">
        <v>151</v>
      </c>
      <c r="N77" s="6" t="s">
        <v>152</v>
      </c>
      <c r="O77" s="7" t="s">
        <v>153</v>
      </c>
    </row>
    <row r="78" spans="1:47" x14ac:dyDescent="0.2">
      <c r="A78" s="8">
        <v>1</v>
      </c>
      <c r="B78" s="9" t="s">
        <v>312</v>
      </c>
      <c r="C78" s="9" t="s">
        <v>14</v>
      </c>
      <c r="D78" s="10">
        <v>38433</v>
      </c>
      <c r="E78" s="9" t="s">
        <v>313</v>
      </c>
      <c r="F78" s="26" t="s">
        <v>158</v>
      </c>
      <c r="G78" s="28" t="s">
        <v>4</v>
      </c>
      <c r="H78" s="11">
        <v>36.83</v>
      </c>
      <c r="I78" s="11" t="s">
        <v>4</v>
      </c>
      <c r="J78" s="12" t="str">
        <f>VLOOKUP(kb_5006131711[[#This Row],[Nazwisko i Imię]],mb_100020[],6,FALSE)</f>
        <v>1:11.66</v>
      </c>
      <c r="K78" s="12" t="str">
        <f>VLOOKUP(kb_5006131711[[#This Row],[Nazwisko i Imię]],mb_100020[],7,FALSE)</f>
        <v>I</v>
      </c>
      <c r="L78" s="13" t="str">
        <f>VLOOKUP(kb_5006131711[[#This Row],[Nazwisko i Imię]],mb_150019[],6,FALSE)</f>
        <v>1:52.38</v>
      </c>
      <c r="M78" s="13" t="str">
        <f>VLOOKUP(kb_5006131711[[#This Row],[Nazwisko i Imię]],mb_150019[],7,FALSE)</f>
        <v>I</v>
      </c>
      <c r="N78" s="14" t="str">
        <f>VLOOKUP(kb_5006131711[[#This Row],[Nazwisko i Imię]],mb_300018[],6,FALSE)</f>
        <v>3:58.11</v>
      </c>
      <c r="O78" s="15" t="str">
        <f>VLOOKUP(kb_5006131711[[#This Row],[Nazwisko i Imię]],mb_300018[],7,FALSE)</f>
        <v>I</v>
      </c>
    </row>
    <row r="79" spans="1:47" s="79" customFormat="1" x14ac:dyDescent="0.2">
      <c r="A79" s="71"/>
      <c r="B79" s="72" t="s">
        <v>314</v>
      </c>
      <c r="C79" s="72" t="s">
        <v>14</v>
      </c>
      <c r="D79" s="73">
        <v>38444</v>
      </c>
      <c r="E79" s="72" t="s">
        <v>315</v>
      </c>
      <c r="F79" s="74" t="s">
        <v>158</v>
      </c>
      <c r="G79" s="75" t="s">
        <v>4</v>
      </c>
      <c r="H79" s="76">
        <v>36.869999999999997</v>
      </c>
      <c r="I79" s="76" t="s">
        <v>4</v>
      </c>
      <c r="J79" s="75" t="str">
        <f>VLOOKUP(kb_5006131711[[#This Row],[Nazwisko i Imię]],mb_100020[],6,FALSE)</f>
        <v>1:15.78</v>
      </c>
      <c r="K79" s="75" t="str">
        <f>VLOOKUP(kb_5006131711[[#This Row],[Nazwisko i Imię]],mb_100020[],7,FALSE)</f>
        <v>I</v>
      </c>
      <c r="L79" s="75" t="e">
        <f>VLOOKUP(kb_5006131711[[#This Row],[Nazwisko i Imię]],mb_150019[],6,FALSE)</f>
        <v>#N/A</v>
      </c>
      <c r="M79" s="75" t="e">
        <f>VLOOKUP(kb_5006131711[[#This Row],[Nazwisko i Imię]],mb_150019[],7,FALSE)</f>
        <v>#N/A</v>
      </c>
      <c r="N79" s="77" t="e">
        <f>VLOOKUP(kb_5006131711[[#This Row],[Nazwisko i Imię]],mb_300018[],6,FALSE)</f>
        <v>#N/A</v>
      </c>
      <c r="O79" s="78" t="e">
        <f>VLOOKUP(kb_5006131711[[#This Row],[Nazwisko i Imię]],mb_300018[],7,FALSE)</f>
        <v>#N/A</v>
      </c>
    </row>
    <row r="80" spans="1:47" x14ac:dyDescent="0.2">
      <c r="A80" s="8">
        <v>2</v>
      </c>
      <c r="B80" s="9" t="s">
        <v>316</v>
      </c>
      <c r="C80" s="9" t="s">
        <v>14</v>
      </c>
      <c r="D80" s="10">
        <v>38390</v>
      </c>
      <c r="E80" s="9" t="s">
        <v>317</v>
      </c>
      <c r="F80" s="26" t="s">
        <v>158</v>
      </c>
      <c r="G80" s="28" t="s">
        <v>4</v>
      </c>
      <c r="H80" s="11">
        <v>37.47</v>
      </c>
      <c r="I80" s="11" t="s">
        <v>4</v>
      </c>
      <c r="J80" s="12" t="str">
        <f>VLOOKUP(kb_5006131711[[#This Row],[Nazwisko i Imię]],mb_100020[],6,FALSE)</f>
        <v>1:14.69</v>
      </c>
      <c r="K80" s="12" t="str">
        <f>VLOOKUP(kb_5006131711[[#This Row],[Nazwisko i Imię]],mb_100020[],7,FALSE)</f>
        <v>I</v>
      </c>
      <c r="L80" s="13" t="str">
        <f>VLOOKUP(kb_5006131711[[#This Row],[Nazwisko i Imię]],mb_150019[],6,FALSE)</f>
        <v>1:58.38</v>
      </c>
      <c r="M80" s="13" t="str">
        <f>VLOOKUP(kb_5006131711[[#This Row],[Nazwisko i Imię]],mb_150019[],7,FALSE)</f>
        <v>II</v>
      </c>
      <c r="N80" s="16" t="e">
        <f>VLOOKUP(kb_5006131711[[#This Row],[Nazwisko i Imię]],mb_300018[],6,FALSE)</f>
        <v>#N/A</v>
      </c>
      <c r="O80" s="17" t="e">
        <f>VLOOKUP(kb_5006131711[[#This Row],[Nazwisko i Imię]],mb_300018[],7,FALSE)</f>
        <v>#N/A</v>
      </c>
    </row>
    <row r="81" spans="1:15" x14ac:dyDescent="0.2">
      <c r="A81" s="8">
        <v>3</v>
      </c>
      <c r="B81" s="9" t="s">
        <v>320</v>
      </c>
      <c r="C81" s="9" t="s">
        <v>73</v>
      </c>
      <c r="D81" s="10">
        <v>37852</v>
      </c>
      <c r="E81" s="9" t="s">
        <v>321</v>
      </c>
      <c r="F81" s="26" t="s">
        <v>163</v>
      </c>
      <c r="G81" s="28" t="s">
        <v>4</v>
      </c>
      <c r="H81" s="11">
        <v>37.840000000000003</v>
      </c>
      <c r="I81" s="11" t="s">
        <v>4</v>
      </c>
      <c r="J81" s="12" t="str">
        <f>VLOOKUP(kb_5006131711[[#This Row],[Nazwisko i Imię]],mb_100020[],6,FALSE)</f>
        <v>1:14.97</v>
      </c>
      <c r="K81" s="12" t="str">
        <f>VLOOKUP(kb_5006131711[[#This Row],[Nazwisko i Imię]],mb_100020[],7,FALSE)</f>
        <v>I</v>
      </c>
      <c r="L81" s="13" t="str">
        <f>VLOOKUP(kb_5006131711[[#This Row],[Nazwisko i Imię]],mb_150019[],6,FALSE)</f>
        <v>1:54.83</v>
      </c>
      <c r="M81" s="13" t="str">
        <f>VLOOKUP(kb_5006131711[[#This Row],[Nazwisko i Imię]],mb_150019[],7,FALSE)</f>
        <v>I</v>
      </c>
      <c r="N81" s="16" t="str">
        <f>VLOOKUP(kb_5006131711[[#This Row],[Nazwisko i Imię]],mb_300018[],6,FALSE)</f>
        <v>4:09.62</v>
      </c>
      <c r="O81" s="17" t="str">
        <f>VLOOKUP(kb_5006131711[[#This Row],[Nazwisko i Imię]],mb_300018[],7,FALSE)</f>
        <v>I</v>
      </c>
    </row>
    <row r="82" spans="1:15" x14ac:dyDescent="0.2">
      <c r="A82" s="8">
        <v>4</v>
      </c>
      <c r="B82" s="9" t="s">
        <v>322</v>
      </c>
      <c r="C82" s="9" t="s">
        <v>21</v>
      </c>
      <c r="D82" s="10">
        <v>37913</v>
      </c>
      <c r="E82" s="9" t="s">
        <v>323</v>
      </c>
      <c r="F82" s="26" t="s">
        <v>163</v>
      </c>
      <c r="G82" s="28" t="s">
        <v>4</v>
      </c>
      <c r="H82" s="11">
        <v>38.78</v>
      </c>
      <c r="I82" s="11" t="s">
        <v>4</v>
      </c>
      <c r="J82" s="12" t="str">
        <f>VLOOKUP(kb_5006131711[[#This Row],[Nazwisko i Imię]],mb_100020[],6,FALSE)</f>
        <v>1:15.23</v>
      </c>
      <c r="K82" s="12" t="str">
        <f>VLOOKUP(kb_5006131711[[#This Row],[Nazwisko i Imię]],mb_100020[],7,FALSE)</f>
        <v>I</v>
      </c>
      <c r="L82" s="13" t="str">
        <f>VLOOKUP(kb_5006131711[[#This Row],[Nazwisko i Imię]],mb_150019[],6,FALSE)</f>
        <v>1:55.43</v>
      </c>
      <c r="M82" s="13" t="str">
        <f>VLOOKUP(kb_5006131711[[#This Row],[Nazwisko i Imię]],mb_150019[],7,FALSE)</f>
        <v>I</v>
      </c>
      <c r="N82" s="16" t="str">
        <f>VLOOKUP(kb_5006131711[[#This Row],[Nazwisko i Imię]],mb_300018[],6,FALSE)</f>
        <v>4:02.02</v>
      </c>
      <c r="O82" s="17" t="str">
        <f>VLOOKUP(kb_5006131711[[#This Row],[Nazwisko i Imię]],mb_300018[],7,FALSE)</f>
        <v>I</v>
      </c>
    </row>
    <row r="83" spans="1:15" x14ac:dyDescent="0.2">
      <c r="A83" s="8">
        <v>5</v>
      </c>
      <c r="B83" s="9" t="s">
        <v>324</v>
      </c>
      <c r="C83" s="9" t="s">
        <v>32</v>
      </c>
      <c r="D83" s="10">
        <v>38442</v>
      </c>
      <c r="E83" s="9" t="s">
        <v>325</v>
      </c>
      <c r="F83" s="26" t="s">
        <v>158</v>
      </c>
      <c r="G83" s="28" t="s">
        <v>4</v>
      </c>
      <c r="H83" s="11">
        <v>39.159999999999997</v>
      </c>
      <c r="I83" s="11" t="s">
        <v>4</v>
      </c>
      <c r="J83" s="12" t="str">
        <f>VLOOKUP(kb_5006131711[[#This Row],[Nazwisko i Imię]],mb_100020[],6,FALSE)</f>
        <v>1:18.77</v>
      </c>
      <c r="K83" s="12" t="str">
        <f>VLOOKUP(kb_5006131711[[#This Row],[Nazwisko i Imię]],mb_100020[],7,FALSE)</f>
        <v>II</v>
      </c>
      <c r="L83" s="13" t="str">
        <f>VLOOKUP(kb_5006131711[[#This Row],[Nazwisko i Imię]],mb_150019[],6,FALSE)</f>
        <v>2:02.20</v>
      </c>
      <c r="M83" s="13" t="str">
        <f>VLOOKUP(kb_5006131711[[#This Row],[Nazwisko i Imię]],mb_150019[],7,FALSE)</f>
        <v>II</v>
      </c>
      <c r="N83" s="16" t="str">
        <f>VLOOKUP(kb_5006131711[[#This Row],[Nazwisko i Imię]],mb_300018[],6,FALSE)</f>
        <v>4:29.38</v>
      </c>
      <c r="O83" s="17" t="str">
        <f>VLOOKUP(kb_5006131711[[#This Row],[Nazwisko i Imię]],mb_300018[],7,FALSE)</f>
        <v>II</v>
      </c>
    </row>
    <row r="84" spans="1:15" x14ac:dyDescent="0.2">
      <c r="A84" s="8">
        <v>6</v>
      </c>
      <c r="B84" s="9" t="s">
        <v>326</v>
      </c>
      <c r="C84" s="9" t="s">
        <v>327</v>
      </c>
      <c r="D84" s="10">
        <v>38363</v>
      </c>
      <c r="E84" s="9" t="s">
        <v>328</v>
      </c>
      <c r="F84" s="26" t="s">
        <v>158</v>
      </c>
      <c r="G84" s="28" t="s">
        <v>4</v>
      </c>
      <c r="H84" s="11">
        <v>39.21</v>
      </c>
      <c r="I84" s="11" t="s">
        <v>4</v>
      </c>
      <c r="J84" s="12" t="str">
        <f>VLOOKUP(kb_5006131711[[#This Row],[Nazwisko i Imię]],mb_100020[],6,FALSE)</f>
        <v>1:17.43</v>
      </c>
      <c r="K84" s="12" t="str">
        <f>VLOOKUP(kb_5006131711[[#This Row],[Nazwisko i Imię]],mb_100020[],7,FALSE)</f>
        <v>I</v>
      </c>
      <c r="L84" s="13" t="str">
        <f>VLOOKUP(kb_5006131711[[#This Row],[Nazwisko i Imię]],mb_150019[],6,FALSE)</f>
        <v>2:04.72</v>
      </c>
      <c r="M84" s="13" t="str">
        <f>VLOOKUP(kb_5006131711[[#This Row],[Nazwisko i Imię]],mb_150019[],7,FALSE)</f>
        <v>II</v>
      </c>
      <c r="N84" s="16" t="str">
        <f>VLOOKUP(kb_5006131711[[#This Row],[Nazwisko i Imię]],mb_300018[],6,FALSE)</f>
        <v>4:28.32</v>
      </c>
      <c r="O84" s="17" t="str">
        <f>VLOOKUP(kb_5006131711[[#This Row],[Nazwisko i Imię]],mb_300018[],7,FALSE)</f>
        <v>II</v>
      </c>
    </row>
    <row r="85" spans="1:15" x14ac:dyDescent="0.2">
      <c r="A85" s="8">
        <v>7</v>
      </c>
      <c r="B85" s="9" t="s">
        <v>329</v>
      </c>
      <c r="C85" s="9" t="s">
        <v>6</v>
      </c>
      <c r="D85" s="10">
        <v>38145</v>
      </c>
      <c r="E85" s="9" t="s">
        <v>330</v>
      </c>
      <c r="F85" s="26" t="s">
        <v>163</v>
      </c>
      <c r="G85" s="28" t="s">
        <v>4</v>
      </c>
      <c r="H85" s="11">
        <v>39.39</v>
      </c>
      <c r="I85" s="11" t="s">
        <v>4</v>
      </c>
      <c r="J85" s="12" t="str">
        <f>VLOOKUP(kb_5006131711[[#This Row],[Nazwisko i Imię]],mb_100020[],6,FALSE)</f>
        <v>1:20.13</v>
      </c>
      <c r="K85" s="12" t="str">
        <f>VLOOKUP(kb_5006131711[[#This Row],[Nazwisko i Imię]],mb_100020[],7,FALSE)</f>
        <v>II</v>
      </c>
      <c r="L85" s="13" t="str">
        <f>VLOOKUP(kb_5006131711[[#This Row],[Nazwisko i Imię]],mb_150019[],6,FALSE)</f>
        <v>2:11.70</v>
      </c>
      <c r="M85" s="13" t="str">
        <f>VLOOKUP(kb_5006131711[[#This Row],[Nazwisko i Imię]],mb_150019[],7,FALSE)</f>
        <v>III</v>
      </c>
      <c r="N85" s="16" t="e">
        <f>VLOOKUP(kb_5006131711[[#This Row],[Nazwisko i Imię]],mb_300018[],6,FALSE)</f>
        <v>#N/A</v>
      </c>
      <c r="O85" s="17" t="e">
        <f>VLOOKUP(kb_5006131711[[#This Row],[Nazwisko i Imię]],mb_300018[],7,FALSE)</f>
        <v>#N/A</v>
      </c>
    </row>
    <row r="86" spans="1:15" x14ac:dyDescent="0.2">
      <c r="A86" s="8">
        <v>8</v>
      </c>
      <c r="B86" s="9" t="s">
        <v>335</v>
      </c>
      <c r="C86" s="9" t="s">
        <v>14</v>
      </c>
      <c r="D86" s="10">
        <v>38267</v>
      </c>
      <c r="E86" s="9" t="s">
        <v>336</v>
      </c>
      <c r="F86" s="26" t="s">
        <v>158</v>
      </c>
      <c r="G86" s="28" t="s">
        <v>4</v>
      </c>
      <c r="H86" s="11">
        <v>40.33</v>
      </c>
      <c r="I86" s="11" t="s">
        <v>16</v>
      </c>
      <c r="J86" s="12" t="str">
        <f>VLOOKUP(kb_5006131711[[#This Row],[Nazwisko i Imię]],mb_100020[],6,FALSE)</f>
        <v>1:17.01</v>
      </c>
      <c r="K86" s="12" t="str">
        <f>VLOOKUP(kb_5006131711[[#This Row],[Nazwisko i Imię]],mb_100020[],7,FALSE)</f>
        <v>I</v>
      </c>
      <c r="L86" s="13" t="str">
        <f>VLOOKUP(kb_5006131711[[#This Row],[Nazwisko i Imię]],mb_150019[],6,FALSE)</f>
        <v>1:58.34</v>
      </c>
      <c r="M86" s="13" t="str">
        <f>VLOOKUP(kb_5006131711[[#This Row],[Nazwisko i Imię]],mb_150019[],7,FALSE)</f>
        <v>II</v>
      </c>
      <c r="N86" s="16" t="str">
        <f>VLOOKUP(kb_5006131711[[#This Row],[Nazwisko i Imię]],mb_300018[],6,FALSE)</f>
        <v>4:08.08</v>
      </c>
      <c r="O86" s="17" t="str">
        <f>VLOOKUP(kb_5006131711[[#This Row],[Nazwisko i Imię]],mb_300018[],7,FALSE)</f>
        <v>I</v>
      </c>
    </row>
    <row r="87" spans="1:15" x14ac:dyDescent="0.2">
      <c r="A87" s="8">
        <v>9</v>
      </c>
      <c r="B87" s="9" t="s">
        <v>331</v>
      </c>
      <c r="C87" s="9" t="s">
        <v>327</v>
      </c>
      <c r="D87" s="10">
        <v>38205</v>
      </c>
      <c r="E87" s="9" t="s">
        <v>332</v>
      </c>
      <c r="F87" s="26" t="s">
        <v>158</v>
      </c>
      <c r="G87" s="28" t="s">
        <v>16</v>
      </c>
      <c r="H87" s="11">
        <v>39.78</v>
      </c>
      <c r="I87" s="11" t="s">
        <v>16</v>
      </c>
      <c r="J87" s="12" t="str">
        <f>VLOOKUP(kb_5006131711[[#This Row],[Nazwisko i Imię]],mb_100020[],6,FALSE)</f>
        <v>1:19.78</v>
      </c>
      <c r="K87" s="12" t="str">
        <f>VLOOKUP(kb_5006131711[[#This Row],[Nazwisko i Imię]],mb_100020[],7,FALSE)</f>
        <v>II</v>
      </c>
      <c r="L87" s="13" t="str">
        <f>VLOOKUP(kb_5006131711[[#This Row],[Nazwisko i Imię]],mb_150019[],6,FALSE)</f>
        <v>2:03.67</v>
      </c>
      <c r="M87" s="13" t="str">
        <f>VLOOKUP(kb_5006131711[[#This Row],[Nazwisko i Imię]],mb_150019[],7,FALSE)</f>
        <v>II</v>
      </c>
      <c r="N87" s="16" t="str">
        <f>VLOOKUP(kb_5006131711[[#This Row],[Nazwisko i Imię]],mb_300018[],6,FALSE)</f>
        <v>4:35.13</v>
      </c>
      <c r="O87" s="17" t="str">
        <f>VLOOKUP(kb_5006131711[[#This Row],[Nazwisko i Imię]],mb_300018[],7,FALSE)</f>
        <v>III</v>
      </c>
    </row>
    <row r="88" spans="1:15" x14ac:dyDescent="0.2">
      <c r="A88" s="8">
        <v>10</v>
      </c>
      <c r="B88" s="19" t="s">
        <v>333</v>
      </c>
      <c r="C88" s="19" t="s">
        <v>1</v>
      </c>
      <c r="D88" s="20">
        <v>38509</v>
      </c>
      <c r="E88" s="19" t="s">
        <v>334</v>
      </c>
      <c r="F88" s="27" t="s">
        <v>158</v>
      </c>
      <c r="G88" s="29" t="s">
        <v>16</v>
      </c>
      <c r="H88" s="21">
        <v>39.94</v>
      </c>
      <c r="I88" s="21" t="s">
        <v>16</v>
      </c>
      <c r="J88" s="22" t="str">
        <f>VLOOKUP(kb_5006131711[[#This Row],[Nazwisko i Imię]],mb_100020[],6,FALSE)</f>
        <v>1:21.97</v>
      </c>
      <c r="K88" s="22" t="str">
        <f>VLOOKUP(kb_5006131711[[#This Row],[Nazwisko i Imię]],mb_100020[],7,FALSE)</f>
        <v>II</v>
      </c>
      <c r="L88" s="23" t="str">
        <f>VLOOKUP(kb_5006131711[[#This Row],[Nazwisko i Imię]],mb_150019[],6,FALSE)</f>
        <v>2:06.99</v>
      </c>
      <c r="M88" s="23" t="str">
        <f>VLOOKUP(kb_5006131711[[#This Row],[Nazwisko i Imię]],mb_150019[],7,FALSE)</f>
        <v>III</v>
      </c>
      <c r="N88" s="24" t="str">
        <f>VLOOKUP(kb_5006131711[[#This Row],[Nazwisko i Imię]],mb_300018[],6,FALSE)</f>
        <v>4:39.53</v>
      </c>
      <c r="O88" s="25" t="str">
        <f>VLOOKUP(kb_5006131711[[#This Row],[Nazwisko i Imię]],mb_300018[],7,FALSE)</f>
        <v>III</v>
      </c>
    </row>
    <row r="89" spans="1:15" x14ac:dyDescent="0.2">
      <c r="A89" s="8">
        <v>11</v>
      </c>
      <c r="B89" s="45" t="s">
        <v>337</v>
      </c>
      <c r="C89" s="30" t="s">
        <v>51</v>
      </c>
      <c r="D89" s="31">
        <v>38467</v>
      </c>
      <c r="E89" s="30" t="s">
        <v>338</v>
      </c>
      <c r="F89" s="32" t="s">
        <v>158</v>
      </c>
      <c r="G89" s="28" t="s">
        <v>16</v>
      </c>
      <c r="H89" s="11">
        <v>42.13</v>
      </c>
      <c r="I89" s="11" t="s">
        <v>16</v>
      </c>
      <c r="J89" s="41" t="str">
        <f>VLOOKUP(kb_5006131711[[#This Row],[Nazwisko i Imię]],mb_100020[],6,FALSE)</f>
        <v>1:25.04</v>
      </c>
      <c r="K89" s="41" t="str">
        <f>VLOOKUP(kb_5006131711[[#This Row],[Nazwisko i Imię]],mb_100020[],7,FALSE)</f>
        <v>III</v>
      </c>
      <c r="L89" s="42" t="str">
        <f>VLOOKUP(kb_5006131711[[#This Row],[Nazwisko i Imię]],mb_150019[],6,FALSE)</f>
        <v>2:16.43</v>
      </c>
      <c r="M89" s="42" t="str">
        <f>VLOOKUP(kb_5006131711[[#This Row],[Nazwisko i Imię]],mb_150019[],7,FALSE)</f>
        <v>MłZ</v>
      </c>
      <c r="N89" s="16" t="e">
        <f>VLOOKUP(kb_5006131711[[#This Row],[Nazwisko i Imię]],mb_300018[],6,FALSE)</f>
        <v>#N/A</v>
      </c>
      <c r="O89" s="17" t="e">
        <f>VLOOKUP(kb_5006131711[[#This Row],[Nazwisko i Imię]],mb_300018[],7,FALSE)</f>
        <v>#N/A</v>
      </c>
    </row>
    <row r="90" spans="1:15" x14ac:dyDescent="0.2">
      <c r="A90" s="18"/>
      <c r="B90" s="70" t="s">
        <v>396</v>
      </c>
      <c r="C90" s="19"/>
      <c r="D90" s="20"/>
      <c r="E90" s="19"/>
      <c r="F90" s="27"/>
      <c r="G90" s="59"/>
      <c r="H90" s="21"/>
      <c r="I90" s="21"/>
      <c r="J90" s="60"/>
      <c r="K90" s="60"/>
      <c r="L90" s="61"/>
      <c r="M90" s="61"/>
      <c r="N90" s="24"/>
      <c r="O90" s="25"/>
    </row>
  </sheetData>
  <mergeCells count="4">
    <mergeCell ref="H1:I1"/>
    <mergeCell ref="J1:K1"/>
    <mergeCell ref="L1:M1"/>
    <mergeCell ref="N1:O1"/>
  </mergeCells>
  <pageMargins left="0.7" right="0.7" top="0.75" bottom="0.75" header="0.3" footer="0.3"/>
  <pageSetup paperSize="9" scale="67" orientation="landscape" r:id="rId1"/>
  <tableParts count="4"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A1:O81"/>
  <sheetViews>
    <sheetView workbookViewId="0">
      <selection activeCell="A2" sqref="A2:XFD14"/>
    </sheetView>
  </sheetViews>
  <sheetFormatPr baseColWidth="10" defaultColWidth="8.83203125" defaultRowHeight="15" x14ac:dyDescent="0.2"/>
  <cols>
    <col min="1" max="1" width="5.5" bestFit="1" customWidth="1"/>
    <col min="2" max="2" width="22.83203125" bestFit="1" customWidth="1"/>
    <col min="3" max="3" width="28" bestFit="1" customWidth="1"/>
    <col min="4" max="5" width="9.83203125" bestFit="1" customWidth="1"/>
    <col min="6" max="6" width="9.33203125" customWidth="1"/>
    <col min="7" max="7" width="12.5" bestFit="1" customWidth="1"/>
    <col min="8" max="8" width="11.1640625" customWidth="1"/>
    <col min="9" max="9" width="10.1640625" customWidth="1"/>
    <col min="11" max="11" width="9.1640625" bestFit="1" customWidth="1"/>
    <col min="12" max="14" width="11.5" bestFit="1" customWidth="1"/>
    <col min="20" max="20" width="9.33203125" customWidth="1"/>
    <col min="21" max="21" width="10.83203125" customWidth="1"/>
    <col min="26" max="26" width="15.6640625" customWidth="1"/>
    <col min="28" max="28" width="9.1640625" customWidth="1"/>
    <col min="29" max="29" width="9.33203125" customWidth="1"/>
    <col min="30" max="30" width="10.83203125" customWidth="1"/>
  </cols>
  <sheetData>
    <row r="1" spans="1:15" x14ac:dyDescent="0.2">
      <c r="H1" s="81" t="s">
        <v>90</v>
      </c>
      <c r="I1" s="81"/>
      <c r="J1" s="82" t="s">
        <v>91</v>
      </c>
      <c r="K1" s="82"/>
      <c r="L1" s="83" t="s">
        <v>92</v>
      </c>
      <c r="M1" s="83"/>
      <c r="N1" s="84" t="s">
        <v>134</v>
      </c>
      <c r="O1" s="84"/>
    </row>
    <row r="15" spans="1:15" x14ac:dyDescent="0.2">
      <c r="A15" s="39"/>
      <c r="B15" s="33"/>
      <c r="C15" s="33"/>
      <c r="D15" s="34"/>
      <c r="E15" s="33"/>
      <c r="F15" s="35"/>
      <c r="G15" s="36"/>
      <c r="H15" s="37"/>
      <c r="I15" s="37"/>
      <c r="J15" s="36"/>
      <c r="K15" s="36"/>
      <c r="L15" s="36"/>
      <c r="M15" s="36"/>
      <c r="N15" s="38"/>
      <c r="O15" s="38"/>
    </row>
    <row r="16" spans="1:15" x14ac:dyDescent="0.2">
      <c r="A16" s="39"/>
      <c r="B16" s="33"/>
      <c r="C16" s="33"/>
      <c r="D16" s="34"/>
      <c r="E16" s="33"/>
      <c r="F16" s="35"/>
      <c r="G16" s="36"/>
      <c r="H16" s="37"/>
      <c r="I16" s="37"/>
      <c r="J16" s="36"/>
      <c r="K16" s="36"/>
      <c r="L16" s="36"/>
      <c r="M16" s="36"/>
      <c r="N16" s="38"/>
      <c r="O16" s="38"/>
    </row>
    <row r="17" spans="1:15" x14ac:dyDescent="0.2">
      <c r="A17" s="39"/>
      <c r="B17" s="33"/>
      <c r="C17" s="33"/>
      <c r="D17" s="34"/>
      <c r="E17" s="33"/>
      <c r="F17" s="35"/>
      <c r="G17" s="36"/>
      <c r="H17" s="37"/>
      <c r="I17" s="37"/>
      <c r="J17" s="36"/>
      <c r="K17" s="36"/>
      <c r="L17" s="36"/>
      <c r="M17" s="36"/>
      <c r="N17" s="38"/>
      <c r="O17" s="38"/>
    </row>
    <row r="18" spans="1:15" x14ac:dyDescent="0.2">
      <c r="A18" s="39"/>
      <c r="B18" s="33"/>
      <c r="C18" s="33"/>
      <c r="D18" s="34"/>
      <c r="E18" s="33"/>
      <c r="F18" s="35"/>
      <c r="G18" s="36"/>
      <c r="H18" s="37"/>
      <c r="I18" s="37"/>
      <c r="J18" s="36"/>
      <c r="K18" s="36"/>
      <c r="L18" s="36"/>
      <c r="M18" s="36"/>
      <c r="N18" s="38"/>
      <c r="O18" s="38"/>
    </row>
    <row r="19" spans="1:15" x14ac:dyDescent="0.2">
      <c r="A19" s="39"/>
      <c r="B19" s="33"/>
      <c r="C19" s="33"/>
      <c r="D19" s="34"/>
      <c r="E19" s="33"/>
      <c r="F19" s="35"/>
      <c r="G19" s="36"/>
      <c r="H19" s="37"/>
      <c r="I19" s="37"/>
      <c r="J19" s="36"/>
      <c r="K19" s="36"/>
      <c r="L19" s="36"/>
      <c r="M19" s="36"/>
      <c r="N19" s="38"/>
      <c r="O19" s="38"/>
    </row>
    <row r="20" spans="1:15" x14ac:dyDescent="0.2">
      <c r="A20" s="39"/>
      <c r="B20" s="33"/>
      <c r="C20" s="33"/>
      <c r="D20" s="34"/>
      <c r="E20" s="33"/>
      <c r="F20" s="35"/>
      <c r="G20" s="36"/>
      <c r="H20" s="37"/>
      <c r="I20" s="37"/>
      <c r="J20" s="36"/>
      <c r="K20" s="36"/>
      <c r="L20" s="36"/>
      <c r="M20" s="36"/>
      <c r="N20" s="38"/>
      <c r="O20" s="38"/>
    </row>
    <row r="21" spans="1:15" x14ac:dyDescent="0.2">
      <c r="A21" s="39"/>
      <c r="B21" s="33"/>
      <c r="C21" s="33"/>
      <c r="D21" s="34"/>
      <c r="E21" s="33"/>
      <c r="F21" s="35"/>
      <c r="G21" s="36"/>
      <c r="H21" s="37"/>
      <c r="I21" s="37"/>
      <c r="J21" s="36"/>
      <c r="K21" s="36"/>
      <c r="L21" s="36"/>
      <c r="M21" s="36"/>
      <c r="N21" s="38"/>
      <c r="O21" s="38"/>
    </row>
    <row r="22" spans="1:15" x14ac:dyDescent="0.2">
      <c r="A22" s="39"/>
      <c r="B22" s="33"/>
      <c r="C22" s="33"/>
      <c r="D22" s="34"/>
      <c r="E22" s="33"/>
      <c r="F22" s="35"/>
      <c r="G22" s="36"/>
      <c r="H22" s="37"/>
      <c r="I22" s="37"/>
      <c r="J22" s="36"/>
      <c r="K22" s="36"/>
      <c r="L22" s="36"/>
      <c r="M22" s="36"/>
      <c r="N22" s="38"/>
      <c r="O22" s="38"/>
    </row>
    <row r="23" spans="1:15" x14ac:dyDescent="0.2">
      <c r="A23" s="39"/>
      <c r="B23" s="33"/>
      <c r="C23" s="33"/>
      <c r="D23" s="34"/>
      <c r="E23" s="33"/>
      <c r="F23" s="35"/>
      <c r="G23" s="36"/>
      <c r="H23" s="37"/>
      <c r="I23" s="37"/>
      <c r="J23" s="36"/>
      <c r="K23" s="36"/>
      <c r="L23" s="36"/>
      <c r="M23" s="36"/>
      <c r="N23" s="38"/>
      <c r="O23" s="38"/>
    </row>
    <row r="24" spans="1:15" x14ac:dyDescent="0.2">
      <c r="A24" s="39"/>
      <c r="B24" s="33"/>
      <c r="C24" s="33"/>
      <c r="D24" s="34"/>
      <c r="E24" s="33"/>
      <c r="F24" s="35"/>
      <c r="G24" s="36"/>
      <c r="H24" s="37"/>
      <c r="I24" s="37"/>
      <c r="J24" s="36"/>
      <c r="K24" s="36"/>
      <c r="L24" s="36"/>
      <c r="M24" s="36"/>
      <c r="N24" s="38"/>
      <c r="O24" s="38"/>
    </row>
    <row r="25" spans="1:15" x14ac:dyDescent="0.2">
      <c r="A25" s="39"/>
      <c r="B25" s="33"/>
      <c r="C25" s="33"/>
      <c r="D25" s="34"/>
      <c r="E25" s="33"/>
      <c r="F25" s="35"/>
      <c r="G25" s="36"/>
      <c r="H25" s="37"/>
      <c r="I25" s="37"/>
      <c r="J25" s="36"/>
      <c r="K25" s="36"/>
      <c r="L25" s="36"/>
      <c r="M25" s="36"/>
      <c r="N25" s="38"/>
      <c r="O25" s="38"/>
    </row>
    <row r="26" spans="1:15" x14ac:dyDescent="0.2">
      <c r="A26" s="39"/>
      <c r="B26" s="33"/>
      <c r="C26" s="33"/>
      <c r="D26" s="34"/>
      <c r="E26" s="33"/>
      <c r="F26" s="35"/>
      <c r="G26" s="36"/>
      <c r="H26" s="37"/>
      <c r="I26" s="37"/>
      <c r="J26" s="36"/>
      <c r="K26" s="36"/>
      <c r="L26" s="36"/>
      <c r="M26" s="36"/>
      <c r="N26" s="38"/>
      <c r="O26" s="38"/>
    </row>
    <row r="27" spans="1:15" x14ac:dyDescent="0.2">
      <c r="A27" s="39"/>
      <c r="B27" s="33"/>
      <c r="C27" s="33"/>
      <c r="D27" s="34"/>
      <c r="E27" s="33"/>
      <c r="F27" s="35"/>
      <c r="G27" s="36"/>
      <c r="H27" s="37"/>
      <c r="I27" s="37"/>
      <c r="J27" s="36"/>
      <c r="K27" s="36"/>
      <c r="L27" s="36"/>
      <c r="M27" s="36"/>
      <c r="N27" s="38"/>
      <c r="O27" s="38"/>
    </row>
    <row r="28" spans="1:15" x14ac:dyDescent="0.2">
      <c r="A28" s="39"/>
      <c r="B28" s="33"/>
      <c r="C28" s="33"/>
      <c r="D28" s="34"/>
      <c r="E28" s="33"/>
      <c r="F28" s="35"/>
      <c r="G28" s="36"/>
      <c r="H28" s="37"/>
      <c r="I28" s="37"/>
      <c r="J28" s="36"/>
      <c r="K28" s="36"/>
      <c r="L28" s="36"/>
      <c r="M28" s="36"/>
      <c r="N28" s="38"/>
      <c r="O28" s="38"/>
    </row>
    <row r="29" spans="1:15" x14ac:dyDescent="0.2">
      <c r="A29" s="39"/>
      <c r="B29" s="33"/>
      <c r="C29" s="33"/>
      <c r="D29" s="34"/>
      <c r="E29" s="33"/>
      <c r="F29" s="35"/>
      <c r="G29" s="36"/>
      <c r="H29" s="37"/>
      <c r="I29" s="37"/>
      <c r="J29" s="36"/>
      <c r="K29" s="36"/>
      <c r="L29" s="36"/>
      <c r="M29" s="36"/>
      <c r="N29" s="38"/>
      <c r="O29" s="38"/>
    </row>
    <row r="30" spans="1:15" x14ac:dyDescent="0.2">
      <c r="A30" s="39"/>
      <c r="B30" s="33"/>
      <c r="C30" s="33"/>
      <c r="D30" s="34"/>
      <c r="E30" s="33"/>
      <c r="F30" s="35"/>
      <c r="G30" s="36"/>
      <c r="H30" s="37"/>
      <c r="I30" s="37"/>
      <c r="J30" s="36"/>
      <c r="K30" s="36"/>
      <c r="L30" s="36"/>
      <c r="M30" s="36"/>
      <c r="N30" s="38"/>
      <c r="O30" s="38"/>
    </row>
    <row r="31" spans="1:15" x14ac:dyDescent="0.2">
      <c r="A31" s="40"/>
    </row>
    <row r="32" spans="1:15" x14ac:dyDescent="0.2">
      <c r="A32" s="40"/>
    </row>
    <row r="33" spans="1:1" x14ac:dyDescent="0.2">
      <c r="A33" s="40"/>
    </row>
    <row r="34" spans="1:1" x14ac:dyDescent="0.2">
      <c r="A34" s="40"/>
    </row>
    <row r="35" spans="1:1" x14ac:dyDescent="0.2">
      <c r="A35" s="40"/>
    </row>
    <row r="36" spans="1:1" x14ac:dyDescent="0.2">
      <c r="A36" s="40"/>
    </row>
    <row r="37" spans="1:1" x14ac:dyDescent="0.2">
      <c r="A37" s="40"/>
    </row>
    <row r="38" spans="1:1" x14ac:dyDescent="0.2">
      <c r="A38" s="40"/>
    </row>
    <row r="39" spans="1:1" x14ac:dyDescent="0.2">
      <c r="A39" s="40"/>
    </row>
    <row r="40" spans="1:1" x14ac:dyDescent="0.2">
      <c r="A40" s="40"/>
    </row>
    <row r="41" spans="1:1" x14ac:dyDescent="0.2">
      <c r="A41" s="40"/>
    </row>
    <row r="42" spans="1:1" x14ac:dyDescent="0.2">
      <c r="A42" s="40"/>
    </row>
    <row r="43" spans="1:1" x14ac:dyDescent="0.2">
      <c r="A43" s="40"/>
    </row>
    <row r="44" spans="1:1" x14ac:dyDescent="0.2">
      <c r="A44" s="40"/>
    </row>
    <row r="45" spans="1:1" x14ac:dyDescent="0.2">
      <c r="A45" s="40"/>
    </row>
    <row r="46" spans="1:1" x14ac:dyDescent="0.2">
      <c r="A46" s="40"/>
    </row>
    <row r="47" spans="1:1" x14ac:dyDescent="0.2">
      <c r="A47" s="40"/>
    </row>
    <row r="48" spans="1:1" x14ac:dyDescent="0.2">
      <c r="A48" s="40"/>
    </row>
    <row r="49" spans="1:1" x14ac:dyDescent="0.2">
      <c r="A49" s="40"/>
    </row>
    <row r="50" spans="1:1" x14ac:dyDescent="0.2">
      <c r="A50" s="40"/>
    </row>
    <row r="51" spans="1:1" x14ac:dyDescent="0.2">
      <c r="A51" s="40"/>
    </row>
    <row r="52" spans="1:1" x14ac:dyDescent="0.2">
      <c r="A52" s="40"/>
    </row>
    <row r="53" spans="1:1" x14ac:dyDescent="0.2">
      <c r="A53" s="40"/>
    </row>
    <row r="54" spans="1:1" x14ac:dyDescent="0.2">
      <c r="A54" s="40"/>
    </row>
    <row r="55" spans="1:1" x14ac:dyDescent="0.2">
      <c r="A55" s="40"/>
    </row>
    <row r="56" spans="1:1" x14ac:dyDescent="0.2">
      <c r="A56" s="40"/>
    </row>
    <row r="57" spans="1:1" x14ac:dyDescent="0.2">
      <c r="A57" s="40"/>
    </row>
    <row r="58" spans="1:1" x14ac:dyDescent="0.2">
      <c r="A58" s="40"/>
    </row>
    <row r="59" spans="1:1" x14ac:dyDescent="0.2">
      <c r="A59" s="40"/>
    </row>
    <row r="60" spans="1:1" x14ac:dyDescent="0.2">
      <c r="A60" s="40"/>
    </row>
    <row r="61" spans="1:1" x14ac:dyDescent="0.2">
      <c r="A61" s="40"/>
    </row>
    <row r="62" spans="1:1" x14ac:dyDescent="0.2">
      <c r="A62" s="40"/>
    </row>
    <row r="63" spans="1:1" x14ac:dyDescent="0.2">
      <c r="A63" s="40"/>
    </row>
    <row r="64" spans="1:1" x14ac:dyDescent="0.2">
      <c r="A64" s="40"/>
    </row>
    <row r="65" spans="1:1" x14ac:dyDescent="0.2">
      <c r="A65" s="40"/>
    </row>
    <row r="66" spans="1:1" x14ac:dyDescent="0.2">
      <c r="A66" s="40"/>
    </row>
    <row r="67" spans="1:1" x14ac:dyDescent="0.2">
      <c r="A67" s="40"/>
    </row>
    <row r="68" spans="1:1" x14ac:dyDescent="0.2">
      <c r="A68" s="40"/>
    </row>
    <row r="69" spans="1:1" x14ac:dyDescent="0.2">
      <c r="A69" s="40"/>
    </row>
    <row r="70" spans="1:1" x14ac:dyDescent="0.2">
      <c r="A70" s="40"/>
    </row>
    <row r="71" spans="1:1" x14ac:dyDescent="0.2">
      <c r="A71" s="40"/>
    </row>
    <row r="72" spans="1:1" x14ac:dyDescent="0.2">
      <c r="A72" s="40"/>
    </row>
    <row r="73" spans="1:1" x14ac:dyDescent="0.2">
      <c r="A73" s="40"/>
    </row>
    <row r="74" spans="1:1" x14ac:dyDescent="0.2">
      <c r="A74" s="40"/>
    </row>
    <row r="75" spans="1:1" x14ac:dyDescent="0.2">
      <c r="A75" s="40"/>
    </row>
    <row r="76" spans="1:1" x14ac:dyDescent="0.2">
      <c r="A76" s="40"/>
    </row>
    <row r="77" spans="1:1" x14ac:dyDescent="0.2">
      <c r="A77" s="40"/>
    </row>
    <row r="78" spans="1:1" x14ac:dyDescent="0.2">
      <c r="A78" s="40"/>
    </row>
    <row r="79" spans="1:1" x14ac:dyDescent="0.2">
      <c r="A79" s="40"/>
    </row>
    <row r="80" spans="1:1" x14ac:dyDescent="0.2">
      <c r="A80" s="40"/>
    </row>
    <row r="81" spans="1:1" x14ac:dyDescent="0.2">
      <c r="A81" s="40"/>
    </row>
  </sheetData>
  <mergeCells count="4">
    <mergeCell ref="H1:I1"/>
    <mergeCell ref="J1:K1"/>
    <mergeCell ref="L1:M1"/>
    <mergeCell ref="N1:O1"/>
  </mergeCells>
  <pageMargins left="0.7" right="0.7" top="0.75" bottom="0.75" header="0.3" footer="0.3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A1:AU83"/>
  <sheetViews>
    <sheetView workbookViewId="0">
      <selection activeCell="A2" sqref="A2:XFD24"/>
    </sheetView>
  </sheetViews>
  <sheetFormatPr baseColWidth="10" defaultColWidth="8.83203125" defaultRowHeight="15" x14ac:dyDescent="0.2"/>
  <cols>
    <col min="1" max="1" width="5.5" bestFit="1" customWidth="1"/>
    <col min="2" max="2" width="20.1640625" style="46" bestFit="1" customWidth="1"/>
    <col min="3" max="3" width="28" bestFit="1" customWidth="1"/>
    <col min="4" max="5" width="9.83203125" bestFit="1" customWidth="1"/>
    <col min="6" max="6" width="9.33203125" customWidth="1"/>
    <col min="7" max="7" width="12.5" bestFit="1" customWidth="1"/>
    <col min="8" max="8" width="11.1640625" customWidth="1"/>
    <col min="9" max="9" width="10.1640625" customWidth="1"/>
    <col min="11" max="11" width="9.1640625" bestFit="1" customWidth="1"/>
    <col min="12" max="14" width="11.5" bestFit="1" customWidth="1"/>
    <col min="20" max="20" width="15.6640625" customWidth="1"/>
    <col min="22" max="22" width="9.1640625" customWidth="1"/>
    <col min="23" max="23" width="9.33203125" customWidth="1"/>
    <col min="24" max="24" width="10.83203125" customWidth="1"/>
    <col min="29" max="29" width="15.6640625" customWidth="1"/>
    <col min="31" max="31" width="9.1640625" customWidth="1"/>
    <col min="32" max="32" width="9.33203125" customWidth="1"/>
    <col min="33" max="33" width="10.83203125" customWidth="1"/>
    <col min="38" max="38" width="15.6640625" customWidth="1"/>
    <col min="40" max="40" width="9.1640625" customWidth="1"/>
    <col min="41" max="41" width="9.33203125" customWidth="1"/>
    <col min="42" max="42" width="10.83203125" customWidth="1"/>
  </cols>
  <sheetData>
    <row r="1" spans="1:47" x14ac:dyDescent="0.2">
      <c r="H1" s="81" t="s">
        <v>90</v>
      </c>
      <c r="I1" s="81"/>
      <c r="J1" s="82" t="s">
        <v>91</v>
      </c>
      <c r="K1" s="82"/>
      <c r="L1" s="83" t="s">
        <v>92</v>
      </c>
      <c r="M1" s="83"/>
      <c r="N1" s="84" t="s">
        <v>134</v>
      </c>
      <c r="O1" s="84"/>
    </row>
    <row r="2" spans="1:47" x14ac:dyDescent="0.2">
      <c r="A2" s="5" t="s">
        <v>154</v>
      </c>
      <c r="B2" s="47" t="s">
        <v>84</v>
      </c>
      <c r="C2" s="6" t="s">
        <v>85</v>
      </c>
      <c r="D2" s="6" t="s">
        <v>86</v>
      </c>
      <c r="E2" s="6" t="s">
        <v>87</v>
      </c>
      <c r="F2" s="6" t="s">
        <v>88</v>
      </c>
      <c r="G2" s="6" t="s">
        <v>147</v>
      </c>
      <c r="H2" s="6" t="s">
        <v>83</v>
      </c>
      <c r="I2" s="6" t="s">
        <v>89</v>
      </c>
      <c r="J2" s="6" t="s">
        <v>148</v>
      </c>
      <c r="K2" s="6" t="s">
        <v>149</v>
      </c>
      <c r="L2" s="6" t="s">
        <v>150</v>
      </c>
      <c r="M2" s="6" t="s">
        <v>151</v>
      </c>
      <c r="N2" s="6" t="s">
        <v>152</v>
      </c>
      <c r="O2" s="7" t="s">
        <v>153</v>
      </c>
    </row>
    <row r="3" spans="1:47" x14ac:dyDescent="0.2">
      <c r="A3" s="8">
        <v>1</v>
      </c>
      <c r="B3" s="48" t="s">
        <v>207</v>
      </c>
      <c r="C3" s="9" t="s">
        <v>208</v>
      </c>
      <c r="D3" s="10">
        <v>38609</v>
      </c>
      <c r="E3" s="9" t="s">
        <v>209</v>
      </c>
      <c r="F3" s="26" t="s">
        <v>12</v>
      </c>
      <c r="G3" s="28" t="s">
        <v>4</v>
      </c>
      <c r="H3" s="43">
        <v>37.159999999999997</v>
      </c>
      <c r="I3" s="11" t="s">
        <v>4</v>
      </c>
      <c r="J3" s="12" t="str">
        <f>VLOOKUP(kb_500613[[#This Row],[Nazwisko i Imię]],mb_1000[],6,FALSE)</f>
        <v>1:13.91</v>
      </c>
      <c r="K3" s="12" t="str">
        <f>VLOOKUP(kb_500613[[#This Row],[Nazwisko i Imię]],mb_1000[],7,FALSE)</f>
        <v>I</v>
      </c>
      <c r="L3" s="13" t="str">
        <f>VLOOKUP(kb_500613[[#This Row],[Nazwisko i Imię]],mb_1500[],6,FALSE)</f>
        <v>1:55.26</v>
      </c>
      <c r="M3" s="13" t="str">
        <f>VLOOKUP(kb_500613[[#This Row],[Nazwisko i Imię]],mb_1500[],7,FALSE)</f>
        <v>I</v>
      </c>
      <c r="N3" s="14" t="str">
        <f>VLOOKUP(kb_500613[[#This Row],[Nazwisko i Imię]],mb_3000[],6,FALSE)</f>
        <v>4:06.80</v>
      </c>
      <c r="O3" s="15" t="str">
        <f>VLOOKUP(kb_500613[[#This Row],[Nazwisko i Imię]],mb_3000[],7,FALSE)</f>
        <v>I</v>
      </c>
      <c r="AU3" s="1"/>
    </row>
    <row r="4" spans="1:47" x14ac:dyDescent="0.2">
      <c r="A4" s="8">
        <v>2</v>
      </c>
      <c r="B4" s="48" t="s">
        <v>210</v>
      </c>
      <c r="C4" s="9" t="s">
        <v>14</v>
      </c>
      <c r="D4" s="10">
        <v>38692</v>
      </c>
      <c r="E4" s="9" t="s">
        <v>211</v>
      </c>
      <c r="F4" s="26" t="s">
        <v>12</v>
      </c>
      <c r="G4" s="28" t="s">
        <v>4</v>
      </c>
      <c r="H4" s="43">
        <v>37.869999999999997</v>
      </c>
      <c r="I4" s="11" t="s">
        <v>4</v>
      </c>
      <c r="J4" s="12" t="str">
        <f>VLOOKUP(kb_500613[[#This Row],[Nazwisko i Imię]],mb_1000[],6,FALSE)</f>
        <v>1:15.73</v>
      </c>
      <c r="K4" s="12" t="str">
        <f>VLOOKUP(kb_500613[[#This Row],[Nazwisko i Imię]],mb_1000[],7,FALSE)</f>
        <v>I</v>
      </c>
      <c r="L4" s="13" t="str">
        <f>VLOOKUP(kb_500613[[#This Row],[Nazwisko i Imię]],mb_1500[],6,FALSE)</f>
        <v>1:58.17</v>
      </c>
      <c r="M4" s="13" t="str">
        <f>VLOOKUP(kb_500613[[#This Row],[Nazwisko i Imię]],mb_1500[],7,FALSE)</f>
        <v>I</v>
      </c>
      <c r="N4" s="16" t="str">
        <f>VLOOKUP(kb_500613[[#This Row],[Nazwisko i Imię]],mb_3000[],6,FALSE)</f>
        <v>4:16.26</v>
      </c>
      <c r="O4" s="17" t="str">
        <f>VLOOKUP(kb_500613[[#This Row],[Nazwisko i Imię]],mb_3000[],7,FALSE)</f>
        <v>I</v>
      </c>
      <c r="AU4" s="1"/>
    </row>
    <row r="5" spans="1:47" x14ac:dyDescent="0.2">
      <c r="A5" s="8">
        <v>3</v>
      </c>
      <c r="B5" s="48" t="s">
        <v>212</v>
      </c>
      <c r="C5" s="9" t="s">
        <v>32</v>
      </c>
      <c r="D5" s="10">
        <v>38980</v>
      </c>
      <c r="E5" s="9" t="s">
        <v>213</v>
      </c>
      <c r="F5" s="26" t="s">
        <v>3</v>
      </c>
      <c r="G5" s="28" t="s">
        <v>4</v>
      </c>
      <c r="H5" s="43">
        <v>38.03</v>
      </c>
      <c r="I5" s="11" t="s">
        <v>4</v>
      </c>
      <c r="J5" s="12" t="str">
        <f>VLOOKUP(kb_500613[[#This Row],[Nazwisko i Imię]],mb_1000[],6,FALSE)</f>
        <v>1:16.78</v>
      </c>
      <c r="K5" s="12" t="str">
        <f>VLOOKUP(kb_500613[[#This Row],[Nazwisko i Imię]],mb_1000[],7,FALSE)</f>
        <v>I</v>
      </c>
      <c r="L5" s="13" t="str">
        <f>VLOOKUP(kb_500613[[#This Row],[Nazwisko i Imię]],mb_1500[],6,FALSE)</f>
        <v>2:01.65</v>
      </c>
      <c r="M5" s="13" t="str">
        <f>VLOOKUP(kb_500613[[#This Row],[Nazwisko i Imię]],mb_1500[],7,FALSE)</f>
        <v>II</v>
      </c>
      <c r="N5" s="16" t="str">
        <f>VLOOKUP(kb_500613[[#This Row],[Nazwisko i Imię]],mb_3000[],6,FALSE)</f>
        <v>4:31.06</v>
      </c>
      <c r="O5" s="17" t="str">
        <f>VLOOKUP(kb_500613[[#This Row],[Nazwisko i Imię]],mb_3000[],7,FALSE)</f>
        <v>II</v>
      </c>
      <c r="AU5" s="1"/>
    </row>
    <row r="6" spans="1:47" x14ac:dyDescent="0.2">
      <c r="A6" s="8">
        <v>4</v>
      </c>
      <c r="B6" s="48" t="s">
        <v>214</v>
      </c>
      <c r="C6" s="9" t="s">
        <v>6</v>
      </c>
      <c r="D6" s="10">
        <v>38576</v>
      </c>
      <c r="E6" s="9" t="s">
        <v>215</v>
      </c>
      <c r="F6" s="26" t="s">
        <v>12</v>
      </c>
      <c r="G6" s="28" t="s">
        <v>4</v>
      </c>
      <c r="H6" s="43">
        <v>38.159999999999997</v>
      </c>
      <c r="I6" s="11" t="s">
        <v>4</v>
      </c>
      <c r="J6" s="12" t="str">
        <f>VLOOKUP(kb_500613[[#This Row],[Nazwisko i Imię]],mb_1000[],6,FALSE)</f>
        <v>1:16.03</v>
      </c>
      <c r="K6" s="12" t="str">
        <f>VLOOKUP(kb_500613[[#This Row],[Nazwisko i Imię]],mb_1000[],7,FALSE)</f>
        <v>I</v>
      </c>
      <c r="L6" s="13" t="str">
        <f>VLOOKUP(kb_500613[[#This Row],[Nazwisko i Imię]],mb_1500[],6,FALSE)</f>
        <v>1:59.66</v>
      </c>
      <c r="M6" s="13" t="str">
        <f>VLOOKUP(kb_500613[[#This Row],[Nazwisko i Imię]],mb_1500[],7,FALSE)</f>
        <v>II</v>
      </c>
      <c r="N6" s="16" t="str">
        <f>VLOOKUP(kb_500613[[#This Row],[Nazwisko i Imię]],mb_3000[],6,FALSE)</f>
        <v>4:08.12</v>
      </c>
      <c r="O6" s="17" t="str">
        <f>VLOOKUP(kb_500613[[#This Row],[Nazwisko i Imię]],mb_3000[],7,FALSE)</f>
        <v>I</v>
      </c>
      <c r="AU6" s="1"/>
    </row>
    <row r="7" spans="1:47" x14ac:dyDescent="0.2">
      <c r="A7" s="8">
        <v>5</v>
      </c>
      <c r="B7" s="48" t="s">
        <v>216</v>
      </c>
      <c r="C7" s="9" t="s">
        <v>18</v>
      </c>
      <c r="D7" s="10">
        <v>38608</v>
      </c>
      <c r="E7" s="9" t="s">
        <v>217</v>
      </c>
      <c r="F7" s="26" t="s">
        <v>12</v>
      </c>
      <c r="G7" s="28" t="s">
        <v>4</v>
      </c>
      <c r="H7" s="43">
        <v>38.31</v>
      </c>
      <c r="I7" s="11" t="s">
        <v>4</v>
      </c>
      <c r="J7" s="12" t="str">
        <f>VLOOKUP(kb_500613[[#This Row],[Nazwisko i Imię]],mb_1000[],6,FALSE)</f>
        <v>1:15.78</v>
      </c>
      <c r="K7" s="12" t="str">
        <f>VLOOKUP(kb_500613[[#This Row],[Nazwisko i Imię]],mb_1000[],7,FALSE)</f>
        <v>I</v>
      </c>
      <c r="L7" s="13" t="str">
        <f>VLOOKUP(kb_500613[[#This Row],[Nazwisko i Imię]],mb_1500[],6,FALSE)</f>
        <v>1:57.62</v>
      </c>
      <c r="M7" s="13" t="str">
        <f>VLOOKUP(kb_500613[[#This Row],[Nazwisko i Imię]],mb_1500[],7,FALSE)</f>
        <v>I</v>
      </c>
      <c r="N7" s="16" t="str">
        <f>VLOOKUP(kb_500613[[#This Row],[Nazwisko i Imię]],mb_3000[],6,FALSE)</f>
        <v>4:10.62</v>
      </c>
      <c r="O7" s="17" t="str">
        <f>VLOOKUP(kb_500613[[#This Row],[Nazwisko i Imię]],mb_3000[],7,FALSE)</f>
        <v>I</v>
      </c>
      <c r="AU7" s="1"/>
    </row>
    <row r="8" spans="1:47" x14ac:dyDescent="0.2">
      <c r="A8" s="8">
        <v>6</v>
      </c>
      <c r="B8" s="48" t="s">
        <v>218</v>
      </c>
      <c r="C8" s="9" t="s">
        <v>32</v>
      </c>
      <c r="D8" s="10">
        <v>38799</v>
      </c>
      <c r="E8" s="9" t="s">
        <v>219</v>
      </c>
      <c r="F8" s="26" t="s">
        <v>12</v>
      </c>
      <c r="G8" s="28" t="s">
        <v>4</v>
      </c>
      <c r="H8" s="43">
        <v>38.57</v>
      </c>
      <c r="I8" s="11" t="s">
        <v>4</v>
      </c>
      <c r="J8" s="12" t="str">
        <f>VLOOKUP(kb_500613[[#This Row],[Nazwisko i Imię]],mb_1000[],6,FALSE)</f>
        <v>1:16.65</v>
      </c>
      <c r="K8" s="12" t="str">
        <f>VLOOKUP(kb_500613[[#This Row],[Nazwisko i Imię]],mb_1000[],7,FALSE)</f>
        <v>I</v>
      </c>
      <c r="L8" s="13" t="str">
        <f>VLOOKUP(kb_500613[[#This Row],[Nazwisko i Imię]],mb_1500[],6,FALSE)</f>
        <v>1:58.35</v>
      </c>
      <c r="M8" s="13" t="str">
        <f>VLOOKUP(kb_500613[[#This Row],[Nazwisko i Imię]],mb_1500[],7,FALSE)</f>
        <v>II</v>
      </c>
      <c r="N8" s="16" t="str">
        <f>VLOOKUP(kb_500613[[#This Row],[Nazwisko i Imię]],mb_3000[],6,FALSE)</f>
        <v>4:12.23</v>
      </c>
      <c r="O8" s="17" t="str">
        <f>VLOOKUP(kb_500613[[#This Row],[Nazwisko i Imię]],mb_3000[],7,FALSE)</f>
        <v>I</v>
      </c>
      <c r="AU8" s="1"/>
    </row>
    <row r="9" spans="1:47" x14ac:dyDescent="0.2">
      <c r="A9" s="8">
        <v>7</v>
      </c>
      <c r="B9" s="48" t="s">
        <v>220</v>
      </c>
      <c r="C9" s="9" t="s">
        <v>6</v>
      </c>
      <c r="D9" s="10">
        <v>38911</v>
      </c>
      <c r="E9" s="9" t="s">
        <v>221</v>
      </c>
      <c r="F9" s="26" t="s">
        <v>3</v>
      </c>
      <c r="G9" s="28" t="s">
        <v>4</v>
      </c>
      <c r="H9" s="43">
        <v>39.340000000000003</v>
      </c>
      <c r="I9" s="11" t="s">
        <v>4</v>
      </c>
      <c r="J9" s="12" t="str">
        <f>VLOOKUP(kb_500613[[#This Row],[Nazwisko i Imię]],mb_1000[],6,FALSE)</f>
        <v>1:19.12</v>
      </c>
      <c r="K9" s="12" t="str">
        <f>VLOOKUP(kb_500613[[#This Row],[Nazwisko i Imię]],mb_1000[],7,FALSE)</f>
        <v>II</v>
      </c>
      <c r="L9" s="13" t="str">
        <f>VLOOKUP(kb_500613[[#This Row],[Nazwisko i Imię]],mb_1500[],6,FALSE)</f>
        <v>2:04.75</v>
      </c>
      <c r="M9" s="13" t="str">
        <f>VLOOKUP(kb_500613[[#This Row],[Nazwisko i Imię]],mb_1500[],7,FALSE)</f>
        <v>II</v>
      </c>
      <c r="N9" s="16" t="e">
        <f>VLOOKUP(kb_500613[[#This Row],[Nazwisko i Imię]],mb_3000[],6,FALSE)</f>
        <v>#N/A</v>
      </c>
      <c r="O9" s="17" t="e">
        <f>VLOOKUP(kb_500613[[#This Row],[Nazwisko i Imię]],mb_3000[],7,FALSE)</f>
        <v>#N/A</v>
      </c>
      <c r="AU9" s="1"/>
    </row>
    <row r="10" spans="1:47" x14ac:dyDescent="0.2">
      <c r="A10" s="8">
        <v>8</v>
      </c>
      <c r="B10" s="48" t="s">
        <v>222</v>
      </c>
      <c r="C10" s="9" t="s">
        <v>14</v>
      </c>
      <c r="D10" s="10">
        <v>38848</v>
      </c>
      <c r="E10" s="9" t="s">
        <v>223</v>
      </c>
      <c r="F10" s="26" t="s">
        <v>12</v>
      </c>
      <c r="G10" s="28" t="s">
        <v>4</v>
      </c>
      <c r="H10" s="43">
        <v>40.14</v>
      </c>
      <c r="I10" s="11" t="s">
        <v>16</v>
      </c>
      <c r="J10" s="12" t="str">
        <f>VLOOKUP(kb_500613[[#This Row],[Nazwisko i Imię]],mb_1000[],6,FALSE)</f>
        <v>1:18.11</v>
      </c>
      <c r="K10" s="12" t="str">
        <f>VLOOKUP(kb_500613[[#This Row],[Nazwisko i Imię]],mb_1000[],7,FALSE)</f>
        <v>II</v>
      </c>
      <c r="L10" s="13" t="str">
        <f>VLOOKUP(kb_500613[[#This Row],[Nazwisko i Imię]],mb_1500[],6,FALSE)</f>
        <v>2:00.43</v>
      </c>
      <c r="M10" s="13" t="str">
        <f>VLOOKUP(kb_500613[[#This Row],[Nazwisko i Imię]],mb_1500[],7,FALSE)</f>
        <v>II</v>
      </c>
      <c r="N10" s="16" t="str">
        <f>VLOOKUP(kb_500613[[#This Row],[Nazwisko i Imię]],mb_3000[],6,FALSE)</f>
        <v>4:15.56</v>
      </c>
      <c r="O10" s="17" t="str">
        <f>VLOOKUP(kb_500613[[#This Row],[Nazwisko i Imię]],mb_3000[],7,FALSE)</f>
        <v>I</v>
      </c>
      <c r="AU10" s="1"/>
    </row>
    <row r="11" spans="1:47" x14ac:dyDescent="0.2">
      <c r="A11" s="8">
        <v>9</v>
      </c>
      <c r="B11" s="48" t="s">
        <v>226</v>
      </c>
      <c r="C11" s="9" t="s">
        <v>14</v>
      </c>
      <c r="D11" s="10">
        <v>38833</v>
      </c>
      <c r="E11" s="9" t="s">
        <v>227</v>
      </c>
      <c r="F11" s="26" t="s">
        <v>12</v>
      </c>
      <c r="G11" s="28" t="s">
        <v>4</v>
      </c>
      <c r="H11" s="43">
        <v>40.33</v>
      </c>
      <c r="I11" s="11" t="s">
        <v>16</v>
      </c>
      <c r="J11" s="12" t="str">
        <f>VLOOKUP(kb_500613[[#This Row],[Nazwisko i Imię]],mb_1000[],6,FALSE)</f>
        <v>1:18.44</v>
      </c>
      <c r="K11" s="12" t="str">
        <f>VLOOKUP(kb_500613[[#This Row],[Nazwisko i Imię]],mb_1000[],7,FALSE)</f>
        <v>II</v>
      </c>
      <c r="L11" s="13" t="str">
        <f>VLOOKUP(kb_500613[[#This Row],[Nazwisko i Imię]],mb_1500[],6,FALSE)</f>
        <v>2:00.75</v>
      </c>
      <c r="M11" s="13" t="str">
        <f>VLOOKUP(kb_500613[[#This Row],[Nazwisko i Imię]],mb_1500[],7,FALSE)</f>
        <v>II</v>
      </c>
      <c r="N11" s="16" t="str">
        <f>VLOOKUP(kb_500613[[#This Row],[Nazwisko i Imię]],mb_3000[],6,FALSE)</f>
        <v>4:10.84</v>
      </c>
      <c r="O11" s="17" t="str">
        <f>VLOOKUP(kb_500613[[#This Row],[Nazwisko i Imię]],mb_3000[],7,FALSE)</f>
        <v>I</v>
      </c>
      <c r="AU11" s="1"/>
    </row>
    <row r="12" spans="1:47" x14ac:dyDescent="0.2">
      <c r="A12" s="8">
        <v>10</v>
      </c>
      <c r="B12" s="48" t="s">
        <v>224</v>
      </c>
      <c r="C12" s="9" t="s">
        <v>14</v>
      </c>
      <c r="D12" s="10">
        <v>39198</v>
      </c>
      <c r="E12" s="9" t="s">
        <v>225</v>
      </c>
      <c r="F12" s="26" t="s">
        <v>3</v>
      </c>
      <c r="G12" s="28" t="s">
        <v>16</v>
      </c>
      <c r="H12" s="43">
        <v>40.21</v>
      </c>
      <c r="I12" s="11" t="s">
        <v>16</v>
      </c>
      <c r="J12" s="12" t="str">
        <f>VLOOKUP(kb_500613[[#This Row],[Nazwisko i Imię]],mb_1000[],6,FALSE)</f>
        <v>1:22.50</v>
      </c>
      <c r="K12" s="12" t="str">
        <f>VLOOKUP(kb_500613[[#This Row],[Nazwisko i Imię]],mb_1000[],7,FALSE)</f>
        <v>II</v>
      </c>
      <c r="L12" s="13" t="str">
        <f>VLOOKUP(kb_500613[[#This Row],[Nazwisko i Imię]],mb_1500[],6,FALSE)</f>
        <v>2:07.73</v>
      </c>
      <c r="M12" s="13" t="str">
        <f>VLOOKUP(kb_500613[[#This Row],[Nazwisko i Imię]],mb_1500[],7,FALSE)</f>
        <v>III</v>
      </c>
      <c r="N12" s="16" t="str">
        <f>VLOOKUP(kb_500613[[#This Row],[Nazwisko i Imię]],mb_3000[],6,FALSE)</f>
        <v>4:49.82</v>
      </c>
      <c r="O12" s="17" t="str">
        <f>VLOOKUP(kb_500613[[#This Row],[Nazwisko i Imię]],mb_3000[],7,FALSE)</f>
        <v>III</v>
      </c>
      <c r="AU12" s="1"/>
    </row>
    <row r="13" spans="1:47" x14ac:dyDescent="0.2">
      <c r="A13" s="8">
        <v>11</v>
      </c>
      <c r="B13" s="48" t="s">
        <v>228</v>
      </c>
      <c r="C13" s="9" t="s">
        <v>32</v>
      </c>
      <c r="D13" s="10">
        <v>39071</v>
      </c>
      <c r="E13" s="9" t="s">
        <v>229</v>
      </c>
      <c r="F13" s="26" t="s">
        <v>3</v>
      </c>
      <c r="G13" s="28" t="s">
        <v>16</v>
      </c>
      <c r="H13" s="43">
        <v>40.35</v>
      </c>
      <c r="I13" s="11" t="s">
        <v>16</v>
      </c>
      <c r="J13" s="12" t="str">
        <f>VLOOKUP(kb_500613[[#This Row],[Nazwisko i Imię]],mb_1000[],6,FALSE)</f>
        <v>1:21.31</v>
      </c>
      <c r="K13" s="12" t="str">
        <f>VLOOKUP(kb_500613[[#This Row],[Nazwisko i Imię]],mb_1000[],7,FALSE)</f>
        <v>II</v>
      </c>
      <c r="L13" s="13" t="str">
        <f>VLOOKUP(kb_500613[[#This Row],[Nazwisko i Imię]],mb_1500[],6,FALSE)</f>
        <v>2:08.68</v>
      </c>
      <c r="M13" s="13" t="str">
        <f>VLOOKUP(kb_500613[[#This Row],[Nazwisko i Imię]],mb_1500[],7,FALSE)</f>
        <v>III</v>
      </c>
      <c r="N13" s="16" t="str">
        <f>VLOOKUP(kb_500613[[#This Row],[Nazwisko i Imię]],mb_3000[],6,FALSE)</f>
        <v>4:37.64</v>
      </c>
      <c r="O13" s="17" t="str">
        <f>VLOOKUP(kb_500613[[#This Row],[Nazwisko i Imię]],mb_3000[],7,FALSE)</f>
        <v>III</v>
      </c>
      <c r="AU13" s="1"/>
    </row>
    <row r="14" spans="1:47" x14ac:dyDescent="0.2">
      <c r="A14" s="8">
        <v>12</v>
      </c>
      <c r="B14" s="49" t="s">
        <v>230</v>
      </c>
      <c r="C14" s="19" t="s">
        <v>14</v>
      </c>
      <c r="D14" s="20">
        <v>39160</v>
      </c>
      <c r="E14" s="19" t="s">
        <v>231</v>
      </c>
      <c r="F14" s="27" t="s">
        <v>3</v>
      </c>
      <c r="G14" s="29" t="s">
        <v>16</v>
      </c>
      <c r="H14" s="44">
        <v>40.520000000000003</v>
      </c>
      <c r="I14" s="21" t="s">
        <v>16</v>
      </c>
      <c r="J14" s="22" t="str">
        <f>VLOOKUP(kb_500613[[#This Row],[Nazwisko i Imię]],mb_1000[],6,FALSE)</f>
        <v>1:21.99</v>
      </c>
      <c r="K14" s="22" t="str">
        <f>VLOOKUP(kb_500613[[#This Row],[Nazwisko i Imię]],mb_1000[],7,FALSE)</f>
        <v>II</v>
      </c>
      <c r="L14" s="23" t="str">
        <f>VLOOKUP(kb_500613[[#This Row],[Nazwisko i Imię]],mb_1500[],6,FALSE)</f>
        <v>2:08.01</v>
      </c>
      <c r="M14" s="23" t="str">
        <f>VLOOKUP(kb_500613[[#This Row],[Nazwisko i Imię]],mb_1500[],7,FALSE)</f>
        <v>III</v>
      </c>
      <c r="N14" s="24" t="str">
        <f>VLOOKUP(kb_500613[[#This Row],[Nazwisko i Imię]],mb_3000[],6,FALSE)</f>
        <v>4:37.06</v>
      </c>
      <c r="O14" s="25" t="str">
        <f>VLOOKUP(kb_500613[[#This Row],[Nazwisko i Imię]],mb_3000[],7,FALSE)</f>
        <v>III</v>
      </c>
      <c r="AU14" s="1"/>
    </row>
    <row r="15" spans="1:47" x14ac:dyDescent="0.2">
      <c r="A15" s="8">
        <v>13</v>
      </c>
      <c r="B15" s="45" t="s">
        <v>232</v>
      </c>
      <c r="C15" s="30" t="s">
        <v>32</v>
      </c>
      <c r="D15" s="31">
        <v>39189</v>
      </c>
      <c r="E15" s="30" t="s">
        <v>233</v>
      </c>
      <c r="F15" s="32" t="s">
        <v>3</v>
      </c>
      <c r="G15" s="28" t="s">
        <v>16</v>
      </c>
      <c r="H15" s="43">
        <v>40.92</v>
      </c>
      <c r="I15" s="11" t="s">
        <v>16</v>
      </c>
      <c r="J15" s="41" t="str">
        <f>VLOOKUP(kb_500613[[#This Row],[Nazwisko i Imię]],mb_1000[],6,FALSE)</f>
        <v>1:22.13</v>
      </c>
      <c r="K15" s="41" t="str">
        <f>VLOOKUP(kb_500613[[#This Row],[Nazwisko i Imię]],mb_1000[],7,FALSE)</f>
        <v>II</v>
      </c>
      <c r="L15" s="42" t="str">
        <f>VLOOKUP(kb_500613[[#This Row],[Nazwisko i Imię]],mb_1500[],6,FALSE)</f>
        <v>2:09.88</v>
      </c>
      <c r="M15" s="42" t="str">
        <f>VLOOKUP(kb_500613[[#This Row],[Nazwisko i Imię]],mb_1500[],7,FALSE)</f>
        <v>III</v>
      </c>
      <c r="N15" s="16" t="str">
        <f>VLOOKUP(kb_500613[[#This Row],[Nazwisko i Imię]],mb_3000[],6,FALSE)</f>
        <v>4:31.03</v>
      </c>
      <c r="O15" s="17" t="str">
        <f>VLOOKUP(kb_500613[[#This Row],[Nazwisko i Imię]],mb_3000[],7,FALSE)</f>
        <v>II</v>
      </c>
      <c r="AU15" s="1"/>
    </row>
    <row r="16" spans="1:47" x14ac:dyDescent="0.2">
      <c r="A16" s="8">
        <v>14</v>
      </c>
      <c r="B16" s="45" t="s">
        <v>234</v>
      </c>
      <c r="C16" s="30" t="s">
        <v>14</v>
      </c>
      <c r="D16" s="31">
        <v>38660</v>
      </c>
      <c r="E16" s="30" t="s">
        <v>235</v>
      </c>
      <c r="F16" s="32" t="s">
        <v>12</v>
      </c>
      <c r="G16" s="28" t="s">
        <v>16</v>
      </c>
      <c r="H16" s="43">
        <v>41.82</v>
      </c>
      <c r="I16" s="11" t="s">
        <v>16</v>
      </c>
      <c r="J16" s="41" t="str">
        <f>VLOOKUP(kb_500613[[#This Row],[Nazwisko i Imię]],mb_1000[],6,FALSE)</f>
        <v>1:23.77</v>
      </c>
      <c r="K16" s="41" t="str">
        <f>VLOOKUP(kb_500613[[#This Row],[Nazwisko i Imię]],mb_1000[],7,FALSE)</f>
        <v>III</v>
      </c>
      <c r="L16" s="42" t="str">
        <f>VLOOKUP(kb_500613[[#This Row],[Nazwisko i Imię]],mb_1500[],6,FALSE)</f>
        <v>2:09.57</v>
      </c>
      <c r="M16" s="42" t="str">
        <f>VLOOKUP(kb_500613[[#This Row],[Nazwisko i Imię]],mb_1500[],7,FALSE)</f>
        <v>III</v>
      </c>
      <c r="N16" s="16" t="str">
        <f>VLOOKUP(kb_500613[[#This Row],[Nazwisko i Imię]],mb_3000[],6,FALSE)</f>
        <v>4:37.56</v>
      </c>
      <c r="O16" s="17" t="str">
        <f>VLOOKUP(kb_500613[[#This Row],[Nazwisko i Imię]],mb_3000[],7,FALSE)</f>
        <v>III</v>
      </c>
      <c r="AU16" s="1"/>
    </row>
    <row r="17" spans="1:47" x14ac:dyDescent="0.2">
      <c r="A17" s="8">
        <v>15</v>
      </c>
      <c r="B17" s="45" t="s">
        <v>236</v>
      </c>
      <c r="C17" s="30" t="s">
        <v>1</v>
      </c>
      <c r="D17" s="31">
        <v>39015</v>
      </c>
      <c r="E17" s="30" t="s">
        <v>237</v>
      </c>
      <c r="F17" s="32" t="s">
        <v>3</v>
      </c>
      <c r="G17" s="28" t="s">
        <v>16</v>
      </c>
      <c r="H17" s="43">
        <v>41.9</v>
      </c>
      <c r="I17" s="11" t="s">
        <v>16</v>
      </c>
      <c r="J17" s="41" t="str">
        <f>VLOOKUP(kb_500613[[#This Row],[Nazwisko i Imię]],mb_1000[],6,FALSE)</f>
        <v>1:26.31</v>
      </c>
      <c r="K17" s="41" t="str">
        <f>VLOOKUP(kb_500613[[#This Row],[Nazwisko i Imię]],mb_1000[],7,FALSE)</f>
        <v>III</v>
      </c>
      <c r="L17" s="42" t="str">
        <f>VLOOKUP(kb_500613[[#This Row],[Nazwisko i Imię]],mb_1500[],6,FALSE)</f>
        <v>2:24.06</v>
      </c>
      <c r="M17" s="42" t="str">
        <f>VLOOKUP(kb_500613[[#This Row],[Nazwisko i Imię]],mb_1500[],7,FALSE)</f>
        <v>MłS</v>
      </c>
      <c r="N17" s="16" t="e">
        <f>VLOOKUP(kb_500613[[#This Row],[Nazwisko i Imię]],mb_3000[],6,FALSE)</f>
        <v>#N/A</v>
      </c>
      <c r="O17" s="17" t="e">
        <f>VLOOKUP(kb_500613[[#This Row],[Nazwisko i Imię]],mb_3000[],7,FALSE)</f>
        <v>#N/A</v>
      </c>
      <c r="AU17" s="1"/>
    </row>
    <row r="18" spans="1:47" x14ac:dyDescent="0.2">
      <c r="A18" s="8">
        <v>16</v>
      </c>
      <c r="B18" s="45" t="s">
        <v>238</v>
      </c>
      <c r="C18" s="30" t="s">
        <v>239</v>
      </c>
      <c r="D18" s="31">
        <v>39017</v>
      </c>
      <c r="E18" s="30" t="s">
        <v>240</v>
      </c>
      <c r="F18" s="32" t="s">
        <v>3</v>
      </c>
      <c r="G18" s="28" t="s">
        <v>16</v>
      </c>
      <c r="H18" s="43">
        <v>42.01</v>
      </c>
      <c r="I18" s="11" t="s">
        <v>16</v>
      </c>
      <c r="J18" s="41" t="str">
        <f>VLOOKUP(kb_500613[[#This Row],[Nazwisko i Imię]],mb_1000[],6,FALSE)</f>
        <v>1:25.13</v>
      </c>
      <c r="K18" s="41" t="str">
        <f>VLOOKUP(kb_500613[[#This Row],[Nazwisko i Imię]],mb_1000[],7,FALSE)</f>
        <v>III</v>
      </c>
      <c r="L18" s="42" t="str">
        <f>VLOOKUP(kb_500613[[#This Row],[Nazwisko i Imię]],mb_1500[],6,FALSE)</f>
        <v>2:12.04</v>
      </c>
      <c r="M18" s="42" t="str">
        <f>VLOOKUP(kb_500613[[#This Row],[Nazwisko i Imię]],mb_1500[],7,FALSE)</f>
        <v>III</v>
      </c>
      <c r="N18" s="16" t="str">
        <f>VLOOKUP(kb_500613[[#This Row],[Nazwisko i Imię]],mb_3000[],6,FALSE)</f>
        <v>4:56.54</v>
      </c>
      <c r="O18" s="17" t="str">
        <f>VLOOKUP(kb_500613[[#This Row],[Nazwisko i Imię]],mb_3000[],7,FALSE)</f>
        <v>MłZ</v>
      </c>
      <c r="AU18" s="1"/>
    </row>
    <row r="19" spans="1:47" x14ac:dyDescent="0.2">
      <c r="A19" s="8">
        <v>17</v>
      </c>
      <c r="B19" s="45" t="s">
        <v>241</v>
      </c>
      <c r="C19" s="30" t="s">
        <v>32</v>
      </c>
      <c r="D19" s="31">
        <v>38967</v>
      </c>
      <c r="E19" s="30" t="s">
        <v>242</v>
      </c>
      <c r="F19" s="32" t="s">
        <v>3</v>
      </c>
      <c r="G19" s="28" t="s">
        <v>34</v>
      </c>
      <c r="H19" s="43">
        <v>42.82</v>
      </c>
      <c r="I19" s="11" t="s">
        <v>34</v>
      </c>
      <c r="J19" s="41" t="str">
        <f>VLOOKUP(kb_500613[[#This Row],[Nazwisko i Imię]],mb_1000[],6,FALSE)</f>
        <v>1:27.56</v>
      </c>
      <c r="K19" s="41" t="str">
        <f>VLOOKUP(kb_500613[[#This Row],[Nazwisko i Imię]],mb_1000[],7,FALSE)</f>
        <v>III</v>
      </c>
      <c r="L19" s="42" t="str">
        <f>VLOOKUP(kb_500613[[#This Row],[Nazwisko i Imię]],mb_1500[],6,FALSE)</f>
        <v>2:35.95</v>
      </c>
      <c r="M19" s="42" t="str">
        <f>VLOOKUP(kb_500613[[#This Row],[Nazwisko i Imię]],mb_1500[],7,FALSE)</f>
        <v>--</v>
      </c>
      <c r="N19" s="16" t="str">
        <f>VLOOKUP(kb_500613[[#This Row],[Nazwisko i Imię]],mb_3000[],6,FALSE)</f>
        <v>5:09.41</v>
      </c>
      <c r="O19" s="17" t="str">
        <f>VLOOKUP(kb_500613[[#This Row],[Nazwisko i Imię]],mb_3000[],7,FALSE)</f>
        <v>MłS</v>
      </c>
      <c r="AU19" s="1"/>
    </row>
    <row r="20" spans="1:47" x14ac:dyDescent="0.2">
      <c r="A20" s="8">
        <v>18</v>
      </c>
      <c r="B20" s="45" t="s">
        <v>243</v>
      </c>
      <c r="C20" s="30" t="s">
        <v>6</v>
      </c>
      <c r="D20" s="31">
        <v>38861</v>
      </c>
      <c r="E20" s="30" t="s">
        <v>244</v>
      </c>
      <c r="F20" s="32" t="s">
        <v>12</v>
      </c>
      <c r="G20" s="28" t="s">
        <v>34</v>
      </c>
      <c r="H20" s="43">
        <v>43</v>
      </c>
      <c r="I20" s="11" t="s">
        <v>34</v>
      </c>
      <c r="J20" s="41" t="str">
        <f>VLOOKUP(kb_500613[[#This Row],[Nazwisko i Imię]],mb_1000[],6,FALSE)</f>
        <v>1:31.54</v>
      </c>
      <c r="K20" s="41" t="str">
        <f>VLOOKUP(kb_500613[[#This Row],[Nazwisko i Imię]],mb_1000[],7,FALSE)</f>
        <v>MłZ</v>
      </c>
      <c r="L20" s="42" t="str">
        <f>VLOOKUP(kb_500613[[#This Row],[Nazwisko i Imię]],mb_1500[],6,FALSE)</f>
        <v>2:22.76</v>
      </c>
      <c r="M20" s="42" t="str">
        <f>VLOOKUP(kb_500613[[#This Row],[Nazwisko i Imię]],mb_1500[],7,FALSE)</f>
        <v>MłS</v>
      </c>
      <c r="N20" s="16" t="str">
        <f>VLOOKUP(kb_500613[[#This Row],[Nazwisko i Imię]],mb_3000[],6,FALSE)</f>
        <v>5:15.43</v>
      </c>
      <c r="O20" s="17" t="str">
        <f>VLOOKUP(kb_500613[[#This Row],[Nazwisko i Imię]],mb_3000[],7,FALSE)</f>
        <v>MłB</v>
      </c>
    </row>
    <row r="21" spans="1:47" x14ac:dyDescent="0.2">
      <c r="A21" s="8">
        <v>19</v>
      </c>
      <c r="B21" s="51" t="s">
        <v>245</v>
      </c>
      <c r="C21" s="30" t="s">
        <v>246</v>
      </c>
      <c r="D21" s="31">
        <v>39255</v>
      </c>
      <c r="E21" s="30" t="s">
        <v>247</v>
      </c>
      <c r="F21" s="32" t="s">
        <v>3</v>
      </c>
      <c r="G21" s="28" t="s">
        <v>34</v>
      </c>
      <c r="H21" s="43">
        <v>43.51</v>
      </c>
      <c r="I21" s="11" t="s">
        <v>34</v>
      </c>
      <c r="J21" s="41" t="str">
        <f>VLOOKUP(kb_500613[[#This Row],[Nazwisko i Imię]],mb_1000[],6,FALSE)</f>
        <v>1:29.78</v>
      </c>
      <c r="K21" s="41" t="str">
        <f>VLOOKUP(kb_500613[[#This Row],[Nazwisko i Imię]],mb_1000[],7,FALSE)</f>
        <v>MłZ</v>
      </c>
      <c r="L21" s="42" t="e">
        <f>VLOOKUP(kb_500613[[#This Row],[Nazwisko i Imię]],mb_1500[],6,FALSE)</f>
        <v>#N/A</v>
      </c>
      <c r="M21" s="42" t="e">
        <f>VLOOKUP(kb_500613[[#This Row],[Nazwisko i Imię]],mb_1500[],7,FALSE)</f>
        <v>#N/A</v>
      </c>
      <c r="N21" s="16" t="e">
        <f>VLOOKUP(kb_500613[[#This Row],[Nazwisko i Imię]],mb_3000[],6,FALSE)</f>
        <v>#N/A</v>
      </c>
      <c r="O21" s="17" t="e">
        <f>VLOOKUP(kb_500613[[#This Row],[Nazwisko i Imię]],mb_3000[],7,FALSE)</f>
        <v>#N/A</v>
      </c>
    </row>
    <row r="22" spans="1:47" x14ac:dyDescent="0.2">
      <c r="A22" s="8">
        <v>20</v>
      </c>
      <c r="B22" s="45" t="s">
        <v>248</v>
      </c>
      <c r="C22" s="30" t="s">
        <v>36</v>
      </c>
      <c r="D22" s="31">
        <v>38755</v>
      </c>
      <c r="E22" s="30" t="s">
        <v>249</v>
      </c>
      <c r="F22" s="32" t="s">
        <v>12</v>
      </c>
      <c r="G22" s="28" t="s">
        <v>34</v>
      </c>
      <c r="H22" s="43">
        <v>44.25</v>
      </c>
      <c r="I22" s="11" t="s">
        <v>34</v>
      </c>
      <c r="J22" s="41" t="str">
        <f>VLOOKUP(kb_500613[[#This Row],[Nazwisko i Imię]],mb_1000[],6,FALSE)</f>
        <v>1:30.01</v>
      </c>
      <c r="K22" s="41" t="str">
        <f>VLOOKUP(kb_500613[[#This Row],[Nazwisko i Imię]],mb_1000[],7,FALSE)</f>
        <v>MłZ</v>
      </c>
      <c r="L22" s="42" t="str">
        <f>VLOOKUP(kb_500613[[#This Row],[Nazwisko i Imię]],mb_1500[],6,FALSE)</f>
        <v>2:28.65</v>
      </c>
      <c r="M22" s="42" t="str">
        <f>VLOOKUP(kb_500613[[#This Row],[Nazwisko i Imię]],mb_1500[],7,FALSE)</f>
        <v>MłB</v>
      </c>
      <c r="N22" s="16" t="str">
        <f>VLOOKUP(kb_500613[[#This Row],[Nazwisko i Imię]],mb_3000[],6,FALSE)</f>
        <v>5:05.45</v>
      </c>
      <c r="O22" s="17" t="str">
        <f>VLOOKUP(kb_500613[[#This Row],[Nazwisko i Imię]],mb_3000[],7,FALSE)</f>
        <v>MłS</v>
      </c>
    </row>
    <row r="23" spans="1:47" x14ac:dyDescent="0.2">
      <c r="A23" s="8">
        <v>21</v>
      </c>
      <c r="B23" s="45" t="s">
        <v>250</v>
      </c>
      <c r="C23" s="30" t="s">
        <v>1</v>
      </c>
      <c r="D23" s="31">
        <v>38708</v>
      </c>
      <c r="E23" s="30" t="s">
        <v>251</v>
      </c>
      <c r="F23" s="32" t="s">
        <v>12</v>
      </c>
      <c r="G23" s="28" t="s">
        <v>34</v>
      </c>
      <c r="H23" s="43">
        <v>44.39</v>
      </c>
      <c r="I23" s="11" t="s">
        <v>34</v>
      </c>
      <c r="J23" s="41" t="str">
        <f>VLOOKUP(kb_500613[[#This Row],[Nazwisko i Imię]],mb_1000[],6,FALSE)</f>
        <v>1:35.98</v>
      </c>
      <c r="K23" s="41" t="str">
        <f>VLOOKUP(kb_500613[[#This Row],[Nazwisko i Imię]],mb_1000[],7,FALSE)</f>
        <v>MłB</v>
      </c>
      <c r="L23" s="42" t="str">
        <f>VLOOKUP(kb_500613[[#This Row],[Nazwisko i Imię]],mb_1500[],6,FALSE)</f>
        <v>2:40.02</v>
      </c>
      <c r="M23" s="42" t="str">
        <f>VLOOKUP(kb_500613[[#This Row],[Nazwisko i Imię]],mb_1500[],7,FALSE)</f>
        <v>--</v>
      </c>
      <c r="N23" s="16" t="e">
        <f>VLOOKUP(kb_500613[[#This Row],[Nazwisko i Imię]],mb_3000[],6,FALSE)</f>
        <v>#N/A</v>
      </c>
      <c r="O23" s="17" t="e">
        <f>VLOOKUP(kb_500613[[#This Row],[Nazwisko i Imię]],mb_3000[],7,FALSE)</f>
        <v>#N/A</v>
      </c>
    </row>
    <row r="24" spans="1:47" x14ac:dyDescent="0.2">
      <c r="A24" s="8">
        <v>22</v>
      </c>
      <c r="B24" s="45" t="s">
        <v>252</v>
      </c>
      <c r="C24" s="30" t="s">
        <v>63</v>
      </c>
      <c r="D24" s="31">
        <v>39093</v>
      </c>
      <c r="E24" s="30" t="s">
        <v>253</v>
      </c>
      <c r="F24" s="32" t="s">
        <v>3</v>
      </c>
      <c r="G24" s="28" t="s">
        <v>111</v>
      </c>
      <c r="H24" s="43" t="s">
        <v>394</v>
      </c>
      <c r="I24" s="11" t="s">
        <v>111</v>
      </c>
      <c r="J24" s="41" t="str">
        <f>VLOOKUP(kb_500613[[#This Row],[Nazwisko i Imię]],mb_1000[],6,FALSE)</f>
        <v>1:39.57</v>
      </c>
      <c r="K24" s="41" t="str">
        <f>VLOOKUP(kb_500613[[#This Row],[Nazwisko i Imię]],mb_1000[],7,FALSE)</f>
        <v>--</v>
      </c>
      <c r="L24" s="42" t="e">
        <f>VLOOKUP(kb_500613[[#This Row],[Nazwisko i Imię]],mb_1500[],6,FALSE)</f>
        <v>#N/A</v>
      </c>
      <c r="M24" s="42" t="e">
        <f>VLOOKUP(kb_500613[[#This Row],[Nazwisko i Imię]],mb_1500[],7,FALSE)</f>
        <v>#N/A</v>
      </c>
      <c r="N24" s="16" t="e">
        <f>VLOOKUP(kb_500613[[#This Row],[Nazwisko i Imię]],mb_3000[],6,FALSE)</f>
        <v>#N/A</v>
      </c>
      <c r="O24" s="17" t="e">
        <f>VLOOKUP(kb_500613[[#This Row],[Nazwisko i Imię]],mb_3000[],7,FALSE)</f>
        <v>#N/A</v>
      </c>
    </row>
    <row r="25" spans="1:47" x14ac:dyDescent="0.2">
      <c r="A25" s="39"/>
      <c r="B25" s="50"/>
      <c r="C25" s="33"/>
      <c r="D25" s="34"/>
      <c r="E25" s="33"/>
      <c r="F25" s="35"/>
      <c r="G25" s="36"/>
      <c r="H25" s="37"/>
      <c r="I25" s="37"/>
      <c r="J25" s="36"/>
      <c r="K25" s="36"/>
      <c r="L25" s="36"/>
      <c r="M25" s="36"/>
      <c r="N25" s="38"/>
      <c r="O25" s="38"/>
    </row>
    <row r="26" spans="1:47" x14ac:dyDescent="0.2">
      <c r="A26" s="39"/>
      <c r="B26" s="50"/>
      <c r="C26" s="33"/>
      <c r="D26" s="34"/>
      <c r="E26" s="33"/>
      <c r="F26" s="35"/>
      <c r="G26" s="36"/>
      <c r="H26" s="37"/>
      <c r="I26" s="37"/>
      <c r="J26" s="36"/>
      <c r="K26" s="36"/>
      <c r="L26" s="36"/>
      <c r="M26" s="36"/>
      <c r="N26" s="38"/>
      <c r="O26" s="38"/>
    </row>
    <row r="27" spans="1:47" x14ac:dyDescent="0.2">
      <c r="A27" s="39"/>
      <c r="B27" s="50"/>
      <c r="C27" s="33"/>
      <c r="D27" s="34"/>
      <c r="E27" s="33"/>
      <c r="F27" s="35"/>
      <c r="G27" s="36"/>
      <c r="H27" s="37"/>
      <c r="I27" s="37"/>
      <c r="J27" s="36"/>
      <c r="K27" s="36"/>
      <c r="L27" s="36"/>
      <c r="M27" s="36"/>
      <c r="N27" s="38"/>
      <c r="O27" s="38"/>
    </row>
    <row r="28" spans="1:47" x14ac:dyDescent="0.2">
      <c r="A28" s="39"/>
      <c r="B28" s="50"/>
      <c r="C28" s="33"/>
      <c r="D28" s="34"/>
      <c r="E28" s="33"/>
      <c r="F28" s="35"/>
      <c r="G28" s="36"/>
      <c r="H28" s="37"/>
      <c r="I28" s="37"/>
      <c r="J28" s="36"/>
      <c r="K28" s="36"/>
      <c r="L28" s="36"/>
      <c r="M28" s="36"/>
      <c r="N28" s="38"/>
      <c r="O28" s="38"/>
    </row>
    <row r="29" spans="1:47" x14ac:dyDescent="0.2">
      <c r="A29" s="39"/>
      <c r="B29" s="50"/>
      <c r="C29" s="33"/>
      <c r="D29" s="34"/>
      <c r="E29" s="33"/>
      <c r="F29" s="35"/>
      <c r="G29" s="36"/>
      <c r="H29" s="37"/>
      <c r="I29" s="37"/>
      <c r="J29" s="36"/>
      <c r="K29" s="36"/>
      <c r="L29" s="36"/>
      <c r="M29" s="36"/>
      <c r="N29" s="38"/>
      <c r="O29" s="38"/>
    </row>
    <row r="30" spans="1:47" x14ac:dyDescent="0.2">
      <c r="A30" s="39"/>
      <c r="B30" s="50"/>
      <c r="C30" s="33"/>
      <c r="D30" s="34"/>
      <c r="E30" s="33"/>
      <c r="F30" s="35"/>
      <c r="G30" s="36"/>
      <c r="H30" s="37"/>
      <c r="I30" s="37"/>
      <c r="J30" s="36"/>
      <c r="K30" s="36"/>
      <c r="L30" s="36"/>
      <c r="M30" s="36"/>
      <c r="N30" s="38"/>
      <c r="O30" s="38"/>
    </row>
    <row r="31" spans="1:47" x14ac:dyDescent="0.2">
      <c r="A31" s="39"/>
      <c r="B31" s="50"/>
      <c r="C31" s="33"/>
      <c r="D31" s="34"/>
      <c r="E31" s="33"/>
      <c r="F31" s="35"/>
      <c r="G31" s="36"/>
      <c r="H31" s="37"/>
      <c r="I31" s="37"/>
      <c r="J31" s="36"/>
      <c r="K31" s="36"/>
      <c r="L31" s="36"/>
      <c r="M31" s="36"/>
      <c r="N31" s="38"/>
      <c r="O31" s="38"/>
    </row>
    <row r="32" spans="1:47" x14ac:dyDescent="0.2">
      <c r="A32" s="39"/>
      <c r="B32" s="50"/>
      <c r="C32" s="33"/>
      <c r="D32" s="34"/>
      <c r="E32" s="33"/>
      <c r="F32" s="35"/>
      <c r="G32" s="36"/>
      <c r="H32" s="37"/>
      <c r="I32" s="37"/>
      <c r="J32" s="36"/>
      <c r="K32" s="36"/>
      <c r="L32" s="36"/>
      <c r="M32" s="36"/>
      <c r="N32" s="38"/>
      <c r="O32" s="38"/>
    </row>
    <row r="33" spans="1:1" x14ac:dyDescent="0.2">
      <c r="A33" s="40"/>
    </row>
    <row r="34" spans="1:1" x14ac:dyDescent="0.2">
      <c r="A34" s="40"/>
    </row>
    <row r="35" spans="1:1" x14ac:dyDescent="0.2">
      <c r="A35" s="40"/>
    </row>
    <row r="36" spans="1:1" x14ac:dyDescent="0.2">
      <c r="A36" s="40"/>
    </row>
    <row r="37" spans="1:1" x14ac:dyDescent="0.2">
      <c r="A37" s="40"/>
    </row>
    <row r="38" spans="1:1" x14ac:dyDescent="0.2">
      <c r="A38" s="40"/>
    </row>
    <row r="39" spans="1:1" x14ac:dyDescent="0.2">
      <c r="A39" s="40"/>
    </row>
    <row r="40" spans="1:1" x14ac:dyDescent="0.2">
      <c r="A40" s="40"/>
    </row>
    <row r="41" spans="1:1" x14ac:dyDescent="0.2">
      <c r="A41" s="40"/>
    </row>
    <row r="42" spans="1:1" x14ac:dyDescent="0.2">
      <c r="A42" s="40"/>
    </row>
    <row r="43" spans="1:1" x14ac:dyDescent="0.2">
      <c r="A43" s="40"/>
    </row>
    <row r="44" spans="1:1" x14ac:dyDescent="0.2">
      <c r="A44" s="40"/>
    </row>
    <row r="45" spans="1:1" x14ac:dyDescent="0.2">
      <c r="A45" s="40"/>
    </row>
    <row r="46" spans="1:1" x14ac:dyDescent="0.2">
      <c r="A46" s="40"/>
    </row>
    <row r="47" spans="1:1" x14ac:dyDescent="0.2">
      <c r="A47" s="40"/>
    </row>
    <row r="48" spans="1:1" x14ac:dyDescent="0.2">
      <c r="A48" s="40"/>
    </row>
    <row r="49" spans="1:1" x14ac:dyDescent="0.2">
      <c r="A49" s="40"/>
    </row>
    <row r="50" spans="1:1" x14ac:dyDescent="0.2">
      <c r="A50" s="40"/>
    </row>
    <row r="51" spans="1:1" x14ac:dyDescent="0.2">
      <c r="A51" s="40"/>
    </row>
    <row r="52" spans="1:1" x14ac:dyDescent="0.2">
      <c r="A52" s="40"/>
    </row>
    <row r="53" spans="1:1" x14ac:dyDescent="0.2">
      <c r="A53" s="40"/>
    </row>
    <row r="54" spans="1:1" x14ac:dyDescent="0.2">
      <c r="A54" s="40"/>
    </row>
    <row r="55" spans="1:1" x14ac:dyDescent="0.2">
      <c r="A55" s="40"/>
    </row>
    <row r="56" spans="1:1" x14ac:dyDescent="0.2">
      <c r="A56" s="40"/>
    </row>
    <row r="57" spans="1:1" x14ac:dyDescent="0.2">
      <c r="A57" s="40"/>
    </row>
    <row r="58" spans="1:1" x14ac:dyDescent="0.2">
      <c r="A58" s="40"/>
    </row>
    <row r="59" spans="1:1" x14ac:dyDescent="0.2">
      <c r="A59" s="40"/>
    </row>
    <row r="60" spans="1:1" x14ac:dyDescent="0.2">
      <c r="A60" s="40"/>
    </row>
    <row r="61" spans="1:1" x14ac:dyDescent="0.2">
      <c r="A61" s="40"/>
    </row>
    <row r="62" spans="1:1" x14ac:dyDescent="0.2">
      <c r="A62" s="40"/>
    </row>
    <row r="63" spans="1:1" x14ac:dyDescent="0.2">
      <c r="A63" s="40"/>
    </row>
    <row r="64" spans="1:1" x14ac:dyDescent="0.2">
      <c r="A64" s="40"/>
    </row>
    <row r="65" spans="1:1" x14ac:dyDescent="0.2">
      <c r="A65" s="40"/>
    </row>
    <row r="66" spans="1:1" x14ac:dyDescent="0.2">
      <c r="A66" s="40"/>
    </row>
    <row r="67" spans="1:1" x14ac:dyDescent="0.2">
      <c r="A67" s="40"/>
    </row>
    <row r="68" spans="1:1" x14ac:dyDescent="0.2">
      <c r="A68" s="40"/>
    </row>
    <row r="69" spans="1:1" x14ac:dyDescent="0.2">
      <c r="A69" s="40"/>
    </row>
    <row r="70" spans="1:1" x14ac:dyDescent="0.2">
      <c r="A70" s="40"/>
    </row>
    <row r="71" spans="1:1" x14ac:dyDescent="0.2">
      <c r="A71" s="40"/>
    </row>
    <row r="72" spans="1:1" x14ac:dyDescent="0.2">
      <c r="A72" s="40"/>
    </row>
    <row r="73" spans="1:1" x14ac:dyDescent="0.2">
      <c r="A73" s="40"/>
    </row>
    <row r="74" spans="1:1" x14ac:dyDescent="0.2">
      <c r="A74" s="40"/>
    </row>
    <row r="75" spans="1:1" x14ac:dyDescent="0.2">
      <c r="A75" s="40"/>
    </row>
    <row r="76" spans="1:1" x14ac:dyDescent="0.2">
      <c r="A76" s="40"/>
    </row>
    <row r="77" spans="1:1" x14ac:dyDescent="0.2">
      <c r="A77" s="40"/>
    </row>
    <row r="78" spans="1:1" x14ac:dyDescent="0.2">
      <c r="A78" s="40"/>
    </row>
    <row r="79" spans="1:1" x14ac:dyDescent="0.2">
      <c r="A79" s="40"/>
    </row>
    <row r="80" spans="1:1" x14ac:dyDescent="0.2">
      <c r="A80" s="40"/>
    </row>
    <row r="81" spans="1:1" x14ac:dyDescent="0.2">
      <c r="A81" s="40"/>
    </row>
    <row r="82" spans="1:1" x14ac:dyDescent="0.2">
      <c r="A82" s="40"/>
    </row>
    <row r="83" spans="1:1" x14ac:dyDescent="0.2">
      <c r="A83" s="40"/>
    </row>
  </sheetData>
  <mergeCells count="4">
    <mergeCell ref="H1:I1"/>
    <mergeCell ref="J1:K1"/>
    <mergeCell ref="L1:M1"/>
    <mergeCell ref="N1:O1"/>
  </mergeCells>
  <pageMargins left="0.7" right="0.7" top="0.75" bottom="0.75" header="0.3" footer="0.3"/>
  <pageSetup paperSize="9" scale="73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pageSetUpPr fitToPage="1"/>
  </sheetPr>
  <dimension ref="A1:O74"/>
  <sheetViews>
    <sheetView workbookViewId="0">
      <selection activeCell="A2" sqref="A2:XFD15"/>
    </sheetView>
  </sheetViews>
  <sheetFormatPr baseColWidth="10" defaultColWidth="8.83203125" defaultRowHeight="15" x14ac:dyDescent="0.2"/>
  <cols>
    <col min="1" max="1" width="5.5" bestFit="1" customWidth="1"/>
    <col min="2" max="2" width="20.6640625" bestFit="1" customWidth="1"/>
    <col min="3" max="3" width="27.33203125" bestFit="1" customWidth="1"/>
    <col min="4" max="5" width="9.83203125" bestFit="1" customWidth="1"/>
    <col min="6" max="6" width="9.33203125" customWidth="1"/>
    <col min="7" max="7" width="12.33203125" customWidth="1"/>
    <col min="8" max="8" width="11.1640625" customWidth="1"/>
    <col min="9" max="9" width="10.1640625" customWidth="1"/>
    <col min="11" max="11" width="9.1640625" bestFit="1" customWidth="1"/>
    <col min="12" max="14" width="11.5" bestFit="1" customWidth="1"/>
    <col min="17" max="17" width="15.6640625" customWidth="1"/>
    <col min="19" max="19" width="9.1640625" customWidth="1"/>
    <col min="20" max="20" width="9.33203125" customWidth="1"/>
    <col min="21" max="21" width="10.83203125" customWidth="1"/>
    <col min="26" max="26" width="15.6640625" customWidth="1"/>
    <col min="28" max="28" width="9.1640625" customWidth="1"/>
    <col min="29" max="29" width="9.33203125" customWidth="1"/>
    <col min="30" max="30" width="10.83203125" customWidth="1"/>
  </cols>
  <sheetData>
    <row r="1" spans="1:15" x14ac:dyDescent="0.2">
      <c r="H1" s="81" t="s">
        <v>90</v>
      </c>
      <c r="I1" s="81"/>
      <c r="J1" s="82" t="s">
        <v>91</v>
      </c>
      <c r="K1" s="82"/>
      <c r="L1" s="83" t="s">
        <v>92</v>
      </c>
      <c r="M1" s="83"/>
      <c r="N1" s="84" t="s">
        <v>134</v>
      </c>
      <c r="O1" s="84"/>
    </row>
    <row r="2" spans="1:15" x14ac:dyDescent="0.2">
      <c r="A2" s="5" t="s">
        <v>154</v>
      </c>
      <c r="B2" s="6" t="s">
        <v>84</v>
      </c>
      <c r="C2" s="6" t="s">
        <v>85</v>
      </c>
      <c r="D2" s="6" t="s">
        <v>86</v>
      </c>
      <c r="E2" s="6" t="s">
        <v>87</v>
      </c>
      <c r="F2" s="6" t="s">
        <v>88</v>
      </c>
      <c r="G2" s="6" t="s">
        <v>147</v>
      </c>
      <c r="H2" s="6" t="s">
        <v>83</v>
      </c>
      <c r="I2" s="6" t="s">
        <v>89</v>
      </c>
      <c r="J2" s="6" t="s">
        <v>148</v>
      </c>
      <c r="K2" s="6" t="s">
        <v>149</v>
      </c>
      <c r="L2" s="6" t="s">
        <v>150</v>
      </c>
      <c r="M2" s="6" t="s">
        <v>151</v>
      </c>
      <c r="N2" s="6" t="s">
        <v>152</v>
      </c>
      <c r="O2" s="7" t="s">
        <v>153</v>
      </c>
    </row>
    <row r="3" spans="1:15" x14ac:dyDescent="0.2">
      <c r="A3" s="8">
        <v>1</v>
      </c>
      <c r="B3" s="9" t="s">
        <v>312</v>
      </c>
      <c r="C3" s="9" t="s">
        <v>14</v>
      </c>
      <c r="D3" s="10">
        <v>38433</v>
      </c>
      <c r="E3" s="9" t="s">
        <v>313</v>
      </c>
      <c r="F3" s="26" t="s">
        <v>158</v>
      </c>
      <c r="G3" s="28" t="s">
        <v>4</v>
      </c>
      <c r="H3" s="11">
        <v>36.83</v>
      </c>
      <c r="I3" s="11" t="s">
        <v>4</v>
      </c>
      <c r="J3" s="12" t="str">
        <f>VLOOKUP(kb_50061317[[#This Row],[Nazwisko i Imię]],mb_100020[],6,FALSE)</f>
        <v>1:11.66</v>
      </c>
      <c r="K3" s="12" t="str">
        <f>VLOOKUP(kb_50061317[[#This Row],[Nazwisko i Imię]],mb_100020[],7,FALSE)</f>
        <v>I</v>
      </c>
      <c r="L3" s="13" t="str">
        <f>VLOOKUP(kb_50061317[[#This Row],[Nazwisko i Imię]],mb_150019[],6,FALSE)</f>
        <v>1:52.38</v>
      </c>
      <c r="M3" s="13" t="str">
        <f>VLOOKUP(kb_50061317[[#This Row],[Nazwisko i Imię]],mb_150019[],7,FALSE)</f>
        <v>I</v>
      </c>
      <c r="N3" s="14" t="str">
        <f>VLOOKUP(kb_50061317[[#This Row],[Nazwisko i Imię]],mb_300018[],6,FALSE)</f>
        <v>3:58.11</v>
      </c>
      <c r="O3" s="15" t="str">
        <f>VLOOKUP(kb_50061317[[#This Row],[Nazwisko i Imię]],mb_300018[],7,FALSE)</f>
        <v>I</v>
      </c>
    </row>
    <row r="4" spans="1:15" x14ac:dyDescent="0.2">
      <c r="A4" s="8">
        <v>2</v>
      </c>
      <c r="B4" s="9" t="s">
        <v>314</v>
      </c>
      <c r="C4" s="9" t="s">
        <v>14</v>
      </c>
      <c r="D4" s="10">
        <v>38444</v>
      </c>
      <c r="E4" s="9" t="s">
        <v>315</v>
      </c>
      <c r="F4" s="26" t="s">
        <v>158</v>
      </c>
      <c r="G4" s="28" t="s">
        <v>4</v>
      </c>
      <c r="H4" s="11">
        <v>36.869999999999997</v>
      </c>
      <c r="I4" s="11" t="s">
        <v>4</v>
      </c>
      <c r="J4" s="12" t="str">
        <f>VLOOKUP(kb_50061317[[#This Row],[Nazwisko i Imię]],mb_100020[],6,FALSE)</f>
        <v>1:15.78</v>
      </c>
      <c r="K4" s="12" t="str">
        <f>VLOOKUP(kb_50061317[[#This Row],[Nazwisko i Imię]],mb_100020[],7,FALSE)</f>
        <v>I</v>
      </c>
      <c r="L4" s="13" t="e">
        <f>VLOOKUP(kb_50061317[[#This Row],[Nazwisko i Imię]],mb_150019[],6,FALSE)</f>
        <v>#N/A</v>
      </c>
      <c r="M4" s="13" t="e">
        <f>VLOOKUP(kb_50061317[[#This Row],[Nazwisko i Imię]],mb_150019[],7,FALSE)</f>
        <v>#N/A</v>
      </c>
      <c r="N4" s="16" t="e">
        <f>VLOOKUP(kb_50061317[[#This Row],[Nazwisko i Imię]],mb_300018[],6,FALSE)</f>
        <v>#N/A</v>
      </c>
      <c r="O4" s="17" t="e">
        <f>VLOOKUP(kb_50061317[[#This Row],[Nazwisko i Imię]],mb_300018[],7,FALSE)</f>
        <v>#N/A</v>
      </c>
    </row>
    <row r="5" spans="1:15" x14ac:dyDescent="0.2">
      <c r="A5" s="8">
        <v>3</v>
      </c>
      <c r="B5" s="9" t="s">
        <v>316</v>
      </c>
      <c r="C5" s="9" t="s">
        <v>14</v>
      </c>
      <c r="D5" s="10">
        <v>38390</v>
      </c>
      <c r="E5" s="9" t="s">
        <v>317</v>
      </c>
      <c r="F5" s="26" t="s">
        <v>158</v>
      </c>
      <c r="G5" s="28" t="s">
        <v>4</v>
      </c>
      <c r="H5" s="11">
        <v>37.47</v>
      </c>
      <c r="I5" s="11" t="s">
        <v>4</v>
      </c>
      <c r="J5" s="12" t="str">
        <f>VLOOKUP(kb_50061317[[#This Row],[Nazwisko i Imię]],mb_100020[],6,FALSE)</f>
        <v>1:14.69</v>
      </c>
      <c r="K5" s="12" t="str">
        <f>VLOOKUP(kb_50061317[[#This Row],[Nazwisko i Imię]],mb_100020[],7,FALSE)</f>
        <v>I</v>
      </c>
      <c r="L5" s="13" t="str">
        <f>VLOOKUP(kb_50061317[[#This Row],[Nazwisko i Imię]],mb_150019[],6,FALSE)</f>
        <v>1:58.38</v>
      </c>
      <c r="M5" s="13" t="str">
        <f>VLOOKUP(kb_50061317[[#This Row],[Nazwisko i Imię]],mb_150019[],7,FALSE)</f>
        <v>II</v>
      </c>
      <c r="N5" s="16" t="e">
        <f>VLOOKUP(kb_50061317[[#This Row],[Nazwisko i Imię]],mb_300018[],6,FALSE)</f>
        <v>#N/A</v>
      </c>
      <c r="O5" s="17" t="e">
        <f>VLOOKUP(kb_50061317[[#This Row],[Nazwisko i Imię]],mb_300018[],7,FALSE)</f>
        <v>#N/A</v>
      </c>
    </row>
    <row r="6" spans="1:15" x14ac:dyDescent="0.2">
      <c r="A6" s="8">
        <v>4</v>
      </c>
      <c r="B6" s="52" t="s">
        <v>318</v>
      </c>
      <c r="C6" s="9" t="s">
        <v>14</v>
      </c>
      <c r="D6" s="10">
        <v>38006</v>
      </c>
      <c r="E6" s="9" t="s">
        <v>319</v>
      </c>
      <c r="F6" s="26" t="s">
        <v>163</v>
      </c>
      <c r="G6" s="28" t="s">
        <v>4</v>
      </c>
      <c r="H6" s="11">
        <v>37.549999999999997</v>
      </c>
      <c r="I6" s="11" t="s">
        <v>4</v>
      </c>
      <c r="J6" s="12" t="str">
        <f>VLOOKUP(kb_50061317[[#This Row],[Nazwisko i Imię]],mb_100020[],6,FALSE)</f>
        <v>1:14.18</v>
      </c>
      <c r="K6" s="12" t="str">
        <f>VLOOKUP(kb_50061317[[#This Row],[Nazwisko i Imię]],mb_100020[],7,FALSE)</f>
        <v>I</v>
      </c>
      <c r="L6" s="13" t="str">
        <f>VLOOKUP(kb_50061317[[#This Row],[Nazwisko i Imię]],mb_150019[],6,FALSE)</f>
        <v>1:55.90</v>
      </c>
      <c r="M6" s="13" t="str">
        <f>VLOOKUP(kb_50061317[[#This Row],[Nazwisko i Imię]],mb_150019[],7,FALSE)</f>
        <v>I</v>
      </c>
      <c r="N6" s="16" t="str">
        <f>VLOOKUP(kb_50061317[[#This Row],[Nazwisko i Imię]],mb_300018[],6,FALSE)</f>
        <v>4:12.49</v>
      </c>
      <c r="O6" s="17" t="str">
        <f>VLOOKUP(kb_50061317[[#This Row],[Nazwisko i Imię]],mb_300018[],7,FALSE)</f>
        <v>I</v>
      </c>
    </row>
    <row r="7" spans="1:15" x14ac:dyDescent="0.2">
      <c r="A7" s="8">
        <v>5</v>
      </c>
      <c r="B7" s="9" t="s">
        <v>320</v>
      </c>
      <c r="C7" s="9" t="s">
        <v>73</v>
      </c>
      <c r="D7" s="10">
        <v>37852</v>
      </c>
      <c r="E7" s="9" t="s">
        <v>321</v>
      </c>
      <c r="F7" s="26" t="s">
        <v>163</v>
      </c>
      <c r="G7" s="28" t="s">
        <v>4</v>
      </c>
      <c r="H7" s="11">
        <v>37.840000000000003</v>
      </c>
      <c r="I7" s="11" t="s">
        <v>4</v>
      </c>
      <c r="J7" s="12" t="str">
        <f>VLOOKUP(kb_50061317[[#This Row],[Nazwisko i Imię]],mb_100020[],6,FALSE)</f>
        <v>1:14.97</v>
      </c>
      <c r="K7" s="12" t="str">
        <f>VLOOKUP(kb_50061317[[#This Row],[Nazwisko i Imię]],mb_100020[],7,FALSE)</f>
        <v>I</v>
      </c>
      <c r="L7" s="13" t="str">
        <f>VLOOKUP(kb_50061317[[#This Row],[Nazwisko i Imię]],mb_150019[],6,FALSE)</f>
        <v>1:54.83</v>
      </c>
      <c r="M7" s="13" t="str">
        <f>VLOOKUP(kb_50061317[[#This Row],[Nazwisko i Imię]],mb_150019[],7,FALSE)</f>
        <v>I</v>
      </c>
      <c r="N7" s="16" t="str">
        <f>VLOOKUP(kb_50061317[[#This Row],[Nazwisko i Imię]],mb_300018[],6,FALSE)</f>
        <v>4:09.62</v>
      </c>
      <c r="O7" s="17" t="str">
        <f>VLOOKUP(kb_50061317[[#This Row],[Nazwisko i Imię]],mb_300018[],7,FALSE)</f>
        <v>I</v>
      </c>
    </row>
    <row r="8" spans="1:15" x14ac:dyDescent="0.2">
      <c r="A8" s="8">
        <v>6</v>
      </c>
      <c r="B8" s="9" t="s">
        <v>322</v>
      </c>
      <c r="C8" s="9" t="s">
        <v>21</v>
      </c>
      <c r="D8" s="10">
        <v>37913</v>
      </c>
      <c r="E8" s="9" t="s">
        <v>323</v>
      </c>
      <c r="F8" s="26" t="s">
        <v>163</v>
      </c>
      <c r="G8" s="28" t="s">
        <v>4</v>
      </c>
      <c r="H8" s="11">
        <v>38.78</v>
      </c>
      <c r="I8" s="11" t="s">
        <v>4</v>
      </c>
      <c r="J8" s="12" t="str">
        <f>VLOOKUP(kb_50061317[[#This Row],[Nazwisko i Imię]],mb_100020[],6,FALSE)</f>
        <v>1:15.23</v>
      </c>
      <c r="K8" s="12" t="str">
        <f>VLOOKUP(kb_50061317[[#This Row],[Nazwisko i Imię]],mb_100020[],7,FALSE)</f>
        <v>I</v>
      </c>
      <c r="L8" s="13" t="str">
        <f>VLOOKUP(kb_50061317[[#This Row],[Nazwisko i Imię]],mb_150019[],6,FALSE)</f>
        <v>1:55.43</v>
      </c>
      <c r="M8" s="13" t="str">
        <f>VLOOKUP(kb_50061317[[#This Row],[Nazwisko i Imię]],mb_150019[],7,FALSE)</f>
        <v>I</v>
      </c>
      <c r="N8" s="16" t="str">
        <f>VLOOKUP(kb_50061317[[#This Row],[Nazwisko i Imię]],mb_300018[],6,FALSE)</f>
        <v>4:02.02</v>
      </c>
      <c r="O8" s="17" t="str">
        <f>VLOOKUP(kb_50061317[[#This Row],[Nazwisko i Imię]],mb_300018[],7,FALSE)</f>
        <v>I</v>
      </c>
    </row>
    <row r="9" spans="1:15" x14ac:dyDescent="0.2">
      <c r="A9" s="8">
        <v>7</v>
      </c>
      <c r="B9" s="9" t="s">
        <v>324</v>
      </c>
      <c r="C9" s="9" t="s">
        <v>32</v>
      </c>
      <c r="D9" s="10">
        <v>38442</v>
      </c>
      <c r="E9" s="9" t="s">
        <v>325</v>
      </c>
      <c r="F9" s="26" t="s">
        <v>158</v>
      </c>
      <c r="G9" s="28" t="s">
        <v>4</v>
      </c>
      <c r="H9" s="11">
        <v>39.159999999999997</v>
      </c>
      <c r="I9" s="11" t="s">
        <v>4</v>
      </c>
      <c r="J9" s="12" t="str">
        <f>VLOOKUP(kb_50061317[[#This Row],[Nazwisko i Imię]],mb_100020[],6,FALSE)</f>
        <v>1:18.77</v>
      </c>
      <c r="K9" s="12" t="str">
        <f>VLOOKUP(kb_50061317[[#This Row],[Nazwisko i Imię]],mb_100020[],7,FALSE)</f>
        <v>II</v>
      </c>
      <c r="L9" s="13" t="str">
        <f>VLOOKUP(kb_50061317[[#This Row],[Nazwisko i Imię]],mb_150019[],6,FALSE)</f>
        <v>2:02.20</v>
      </c>
      <c r="M9" s="13" t="str">
        <f>VLOOKUP(kb_50061317[[#This Row],[Nazwisko i Imię]],mb_150019[],7,FALSE)</f>
        <v>II</v>
      </c>
      <c r="N9" s="16" t="str">
        <f>VLOOKUP(kb_50061317[[#This Row],[Nazwisko i Imię]],mb_300018[],6,FALSE)</f>
        <v>4:29.38</v>
      </c>
      <c r="O9" s="17" t="str">
        <f>VLOOKUP(kb_50061317[[#This Row],[Nazwisko i Imię]],mb_300018[],7,FALSE)</f>
        <v>II</v>
      </c>
    </row>
    <row r="10" spans="1:15" x14ac:dyDescent="0.2">
      <c r="A10" s="8">
        <v>8</v>
      </c>
      <c r="B10" s="9" t="s">
        <v>326</v>
      </c>
      <c r="C10" s="9" t="s">
        <v>327</v>
      </c>
      <c r="D10" s="10">
        <v>38363</v>
      </c>
      <c r="E10" s="9" t="s">
        <v>328</v>
      </c>
      <c r="F10" s="26" t="s">
        <v>158</v>
      </c>
      <c r="G10" s="28" t="s">
        <v>4</v>
      </c>
      <c r="H10" s="11">
        <v>39.21</v>
      </c>
      <c r="I10" s="11" t="s">
        <v>4</v>
      </c>
      <c r="J10" s="12" t="str">
        <f>VLOOKUP(kb_50061317[[#This Row],[Nazwisko i Imię]],mb_100020[],6,FALSE)</f>
        <v>1:17.43</v>
      </c>
      <c r="K10" s="12" t="str">
        <f>VLOOKUP(kb_50061317[[#This Row],[Nazwisko i Imię]],mb_100020[],7,FALSE)</f>
        <v>I</v>
      </c>
      <c r="L10" s="13" t="str">
        <f>VLOOKUP(kb_50061317[[#This Row],[Nazwisko i Imię]],mb_150019[],6,FALSE)</f>
        <v>2:04.72</v>
      </c>
      <c r="M10" s="13" t="str">
        <f>VLOOKUP(kb_50061317[[#This Row],[Nazwisko i Imię]],mb_150019[],7,FALSE)</f>
        <v>II</v>
      </c>
      <c r="N10" s="16" t="str">
        <f>VLOOKUP(kb_50061317[[#This Row],[Nazwisko i Imię]],mb_300018[],6,FALSE)</f>
        <v>4:28.32</v>
      </c>
      <c r="O10" s="17" t="str">
        <f>VLOOKUP(kb_50061317[[#This Row],[Nazwisko i Imię]],mb_300018[],7,FALSE)</f>
        <v>II</v>
      </c>
    </row>
    <row r="11" spans="1:15" x14ac:dyDescent="0.2">
      <c r="A11" s="8">
        <v>9</v>
      </c>
      <c r="B11" s="9" t="s">
        <v>329</v>
      </c>
      <c r="C11" s="9" t="s">
        <v>6</v>
      </c>
      <c r="D11" s="10">
        <v>38145</v>
      </c>
      <c r="E11" s="9" t="s">
        <v>330</v>
      </c>
      <c r="F11" s="26" t="s">
        <v>163</v>
      </c>
      <c r="G11" s="28" t="s">
        <v>4</v>
      </c>
      <c r="H11" s="11">
        <v>39.39</v>
      </c>
      <c r="I11" s="11" t="s">
        <v>4</v>
      </c>
      <c r="J11" s="12" t="str">
        <f>VLOOKUP(kb_50061317[[#This Row],[Nazwisko i Imię]],mb_100020[],6,FALSE)</f>
        <v>1:20.13</v>
      </c>
      <c r="K11" s="12" t="str">
        <f>VLOOKUP(kb_50061317[[#This Row],[Nazwisko i Imię]],mb_100020[],7,FALSE)</f>
        <v>II</v>
      </c>
      <c r="L11" s="13" t="str">
        <f>VLOOKUP(kb_50061317[[#This Row],[Nazwisko i Imię]],mb_150019[],6,FALSE)</f>
        <v>2:11.70</v>
      </c>
      <c r="M11" s="13" t="str">
        <f>VLOOKUP(kb_50061317[[#This Row],[Nazwisko i Imię]],mb_150019[],7,FALSE)</f>
        <v>III</v>
      </c>
      <c r="N11" s="16" t="e">
        <f>VLOOKUP(kb_50061317[[#This Row],[Nazwisko i Imię]],mb_300018[],6,FALSE)</f>
        <v>#N/A</v>
      </c>
      <c r="O11" s="17" t="e">
        <f>VLOOKUP(kb_50061317[[#This Row],[Nazwisko i Imię]],mb_300018[],7,FALSE)</f>
        <v>#N/A</v>
      </c>
    </row>
    <row r="12" spans="1:15" x14ac:dyDescent="0.2">
      <c r="A12" s="8">
        <v>10</v>
      </c>
      <c r="B12" s="9" t="s">
        <v>335</v>
      </c>
      <c r="C12" s="9" t="s">
        <v>14</v>
      </c>
      <c r="D12" s="10">
        <v>38267</v>
      </c>
      <c r="E12" s="9" t="s">
        <v>336</v>
      </c>
      <c r="F12" s="26" t="s">
        <v>158</v>
      </c>
      <c r="G12" s="28" t="s">
        <v>4</v>
      </c>
      <c r="H12" s="11">
        <v>40.33</v>
      </c>
      <c r="I12" s="11" t="s">
        <v>16</v>
      </c>
      <c r="J12" s="12" t="str">
        <f>VLOOKUP(kb_50061317[[#This Row],[Nazwisko i Imię]],mb_100020[],6,FALSE)</f>
        <v>1:17.01</v>
      </c>
      <c r="K12" s="12" t="str">
        <f>VLOOKUP(kb_50061317[[#This Row],[Nazwisko i Imię]],mb_100020[],7,FALSE)</f>
        <v>I</v>
      </c>
      <c r="L12" s="13" t="str">
        <f>VLOOKUP(kb_50061317[[#This Row],[Nazwisko i Imię]],mb_150019[],6,FALSE)</f>
        <v>1:58.34</v>
      </c>
      <c r="M12" s="13" t="str">
        <f>VLOOKUP(kb_50061317[[#This Row],[Nazwisko i Imię]],mb_150019[],7,FALSE)</f>
        <v>II</v>
      </c>
      <c r="N12" s="16" t="str">
        <f>VLOOKUP(kb_50061317[[#This Row],[Nazwisko i Imię]],mb_300018[],6,FALSE)</f>
        <v>4:08.08</v>
      </c>
      <c r="O12" s="17" t="str">
        <f>VLOOKUP(kb_50061317[[#This Row],[Nazwisko i Imię]],mb_300018[],7,FALSE)</f>
        <v>I</v>
      </c>
    </row>
    <row r="13" spans="1:15" x14ac:dyDescent="0.2">
      <c r="A13" s="8">
        <v>11</v>
      </c>
      <c r="B13" s="9" t="s">
        <v>331</v>
      </c>
      <c r="C13" s="9" t="s">
        <v>327</v>
      </c>
      <c r="D13" s="10">
        <v>38205</v>
      </c>
      <c r="E13" s="9" t="s">
        <v>332</v>
      </c>
      <c r="F13" s="26" t="s">
        <v>158</v>
      </c>
      <c r="G13" s="28" t="s">
        <v>16</v>
      </c>
      <c r="H13" s="11">
        <v>39.78</v>
      </c>
      <c r="I13" s="11" t="s">
        <v>16</v>
      </c>
      <c r="J13" s="12" t="str">
        <f>VLOOKUP(kb_50061317[[#This Row],[Nazwisko i Imię]],mb_100020[],6,FALSE)</f>
        <v>1:19.78</v>
      </c>
      <c r="K13" s="12" t="str">
        <f>VLOOKUP(kb_50061317[[#This Row],[Nazwisko i Imię]],mb_100020[],7,FALSE)</f>
        <v>II</v>
      </c>
      <c r="L13" s="13" t="str">
        <f>VLOOKUP(kb_50061317[[#This Row],[Nazwisko i Imię]],mb_150019[],6,FALSE)</f>
        <v>2:03.67</v>
      </c>
      <c r="M13" s="13" t="str">
        <f>VLOOKUP(kb_50061317[[#This Row],[Nazwisko i Imię]],mb_150019[],7,FALSE)</f>
        <v>II</v>
      </c>
      <c r="N13" s="16" t="str">
        <f>VLOOKUP(kb_50061317[[#This Row],[Nazwisko i Imię]],mb_300018[],6,FALSE)</f>
        <v>4:35.13</v>
      </c>
      <c r="O13" s="17" t="str">
        <f>VLOOKUP(kb_50061317[[#This Row],[Nazwisko i Imię]],mb_300018[],7,FALSE)</f>
        <v>III</v>
      </c>
    </row>
    <row r="14" spans="1:15" x14ac:dyDescent="0.2">
      <c r="A14" s="8">
        <v>12</v>
      </c>
      <c r="B14" s="19" t="s">
        <v>333</v>
      </c>
      <c r="C14" s="19" t="s">
        <v>1</v>
      </c>
      <c r="D14" s="20">
        <v>38509</v>
      </c>
      <c r="E14" s="19" t="s">
        <v>334</v>
      </c>
      <c r="F14" s="27" t="s">
        <v>158</v>
      </c>
      <c r="G14" s="29" t="s">
        <v>16</v>
      </c>
      <c r="H14" s="21">
        <v>39.94</v>
      </c>
      <c r="I14" s="21" t="s">
        <v>16</v>
      </c>
      <c r="J14" s="22" t="str">
        <f>VLOOKUP(kb_50061317[[#This Row],[Nazwisko i Imię]],mb_100020[],6,FALSE)</f>
        <v>1:21.97</v>
      </c>
      <c r="K14" s="22" t="str">
        <f>VLOOKUP(kb_50061317[[#This Row],[Nazwisko i Imię]],mb_100020[],7,FALSE)</f>
        <v>II</v>
      </c>
      <c r="L14" s="23" t="str">
        <f>VLOOKUP(kb_50061317[[#This Row],[Nazwisko i Imię]],mb_150019[],6,FALSE)</f>
        <v>2:06.99</v>
      </c>
      <c r="M14" s="23" t="str">
        <f>VLOOKUP(kb_50061317[[#This Row],[Nazwisko i Imię]],mb_150019[],7,FALSE)</f>
        <v>III</v>
      </c>
      <c r="N14" s="24" t="str">
        <f>VLOOKUP(kb_50061317[[#This Row],[Nazwisko i Imię]],mb_300018[],6,FALSE)</f>
        <v>4:39.53</v>
      </c>
      <c r="O14" s="25" t="str">
        <f>VLOOKUP(kb_50061317[[#This Row],[Nazwisko i Imię]],mb_300018[],7,FALSE)</f>
        <v>III</v>
      </c>
    </row>
    <row r="15" spans="1:15" x14ac:dyDescent="0.2">
      <c r="A15" s="8">
        <v>13</v>
      </c>
      <c r="B15" s="45" t="s">
        <v>337</v>
      </c>
      <c r="C15" s="30" t="s">
        <v>51</v>
      </c>
      <c r="D15" s="31">
        <v>38467</v>
      </c>
      <c r="E15" s="30" t="s">
        <v>338</v>
      </c>
      <c r="F15" s="32" t="s">
        <v>158</v>
      </c>
      <c r="G15" s="28" t="s">
        <v>16</v>
      </c>
      <c r="H15" s="11">
        <v>42.13</v>
      </c>
      <c r="I15" s="11" t="s">
        <v>16</v>
      </c>
      <c r="J15" s="41" t="str">
        <f>VLOOKUP(kb_50061317[[#This Row],[Nazwisko i Imię]],mb_100020[],6,FALSE)</f>
        <v>1:25.04</v>
      </c>
      <c r="K15" s="41" t="str">
        <f>VLOOKUP(kb_50061317[[#This Row],[Nazwisko i Imię]],mb_100020[],7,FALSE)</f>
        <v>III</v>
      </c>
      <c r="L15" s="42" t="str">
        <f>VLOOKUP(kb_50061317[[#This Row],[Nazwisko i Imię]],mb_150019[],6,FALSE)</f>
        <v>2:16.43</v>
      </c>
      <c r="M15" s="42" t="str">
        <f>VLOOKUP(kb_50061317[[#This Row],[Nazwisko i Imię]],mb_150019[],7,FALSE)</f>
        <v>MłZ</v>
      </c>
      <c r="N15" s="16" t="e">
        <f>VLOOKUP(kb_50061317[[#This Row],[Nazwisko i Imię]],mb_300018[],6,FALSE)</f>
        <v>#N/A</v>
      </c>
      <c r="O15" s="17" t="e">
        <f>VLOOKUP(kb_50061317[[#This Row],[Nazwisko i Imię]],mb_300018[],7,FALSE)</f>
        <v>#N/A</v>
      </c>
    </row>
    <row r="16" spans="1:15" x14ac:dyDescent="0.2">
      <c r="A16" s="39"/>
      <c r="B16" s="33"/>
      <c r="C16" s="33"/>
      <c r="D16" s="34"/>
      <c r="E16" s="33"/>
      <c r="F16" s="35"/>
      <c r="G16" s="36"/>
      <c r="H16" s="37"/>
      <c r="I16" s="37"/>
      <c r="J16" s="36"/>
      <c r="K16" s="36"/>
      <c r="L16" s="36"/>
      <c r="M16" s="36"/>
      <c r="N16" s="38"/>
      <c r="O16" s="38"/>
    </row>
    <row r="17" spans="1:15" x14ac:dyDescent="0.2">
      <c r="A17" s="39"/>
      <c r="B17" s="33"/>
      <c r="C17" s="33"/>
      <c r="D17" s="34"/>
      <c r="E17" s="33"/>
      <c r="F17" s="35"/>
      <c r="G17" s="36"/>
      <c r="H17" s="37"/>
      <c r="I17" s="37"/>
      <c r="J17" s="36"/>
      <c r="K17" s="36"/>
      <c r="L17" s="36"/>
      <c r="M17" s="36"/>
      <c r="N17" s="38"/>
      <c r="O17" s="38"/>
    </row>
    <row r="18" spans="1:15" x14ac:dyDescent="0.2">
      <c r="A18" s="39"/>
      <c r="B18" s="33"/>
      <c r="C18" s="33"/>
      <c r="D18" s="34"/>
      <c r="E18" s="33"/>
      <c r="F18" s="35"/>
      <c r="G18" s="36"/>
      <c r="H18" s="37"/>
      <c r="I18" s="37"/>
      <c r="J18" s="36"/>
      <c r="K18" s="36"/>
      <c r="L18" s="36"/>
      <c r="M18" s="36"/>
      <c r="N18" s="38"/>
      <c r="O18" s="38"/>
    </row>
    <row r="19" spans="1:15" x14ac:dyDescent="0.2">
      <c r="A19" s="39"/>
      <c r="B19" s="33"/>
      <c r="C19" s="33"/>
      <c r="D19" s="34"/>
      <c r="E19" s="33"/>
      <c r="F19" s="35"/>
      <c r="G19" s="36"/>
      <c r="H19" s="37"/>
      <c r="I19" s="37"/>
      <c r="J19" s="36"/>
      <c r="K19" s="36"/>
      <c r="L19" s="36"/>
      <c r="M19" s="36"/>
      <c r="N19" s="38"/>
      <c r="O19" s="38"/>
    </row>
    <row r="20" spans="1:15" x14ac:dyDescent="0.2">
      <c r="A20" s="39"/>
      <c r="B20" s="33"/>
      <c r="C20" s="33"/>
      <c r="D20" s="34"/>
      <c r="E20" s="33"/>
      <c r="F20" s="35"/>
      <c r="G20" s="36"/>
      <c r="H20" s="37"/>
      <c r="I20" s="37"/>
      <c r="J20" s="36"/>
      <c r="K20" s="36"/>
      <c r="L20" s="36"/>
      <c r="M20" s="36"/>
      <c r="N20" s="38"/>
      <c r="O20" s="38"/>
    </row>
    <row r="21" spans="1:15" x14ac:dyDescent="0.2">
      <c r="A21" s="39"/>
      <c r="B21" s="33"/>
      <c r="C21" s="33"/>
      <c r="D21" s="34"/>
      <c r="E21" s="33"/>
      <c r="F21" s="35"/>
      <c r="G21" s="36"/>
      <c r="H21" s="37"/>
      <c r="I21" s="37"/>
      <c r="J21" s="36"/>
      <c r="K21" s="36"/>
      <c r="L21" s="36"/>
      <c r="M21" s="36"/>
      <c r="N21" s="38"/>
      <c r="O21" s="38"/>
    </row>
    <row r="22" spans="1:15" x14ac:dyDescent="0.2">
      <c r="A22" s="39"/>
      <c r="B22" s="33"/>
      <c r="C22" s="33"/>
      <c r="D22" s="34"/>
      <c r="E22" s="33"/>
      <c r="F22" s="35"/>
      <c r="G22" s="36"/>
      <c r="H22" s="37"/>
      <c r="I22" s="37"/>
      <c r="J22" s="36"/>
      <c r="K22" s="36"/>
      <c r="L22" s="36"/>
      <c r="M22" s="36"/>
      <c r="N22" s="38"/>
      <c r="O22" s="38"/>
    </row>
    <row r="23" spans="1:15" x14ac:dyDescent="0.2">
      <c r="A23" s="39"/>
      <c r="B23" s="33"/>
      <c r="C23" s="33"/>
      <c r="D23" s="34"/>
      <c r="E23" s="33"/>
      <c r="F23" s="35"/>
      <c r="G23" s="36"/>
      <c r="H23" s="37"/>
      <c r="I23" s="37"/>
      <c r="J23" s="36"/>
      <c r="K23" s="36"/>
      <c r="L23" s="36"/>
      <c r="M23" s="36"/>
      <c r="N23" s="38"/>
      <c r="O23" s="38"/>
    </row>
    <row r="24" spans="1:15" x14ac:dyDescent="0.2">
      <c r="A24" s="40"/>
    </row>
    <row r="25" spans="1:15" x14ac:dyDescent="0.2">
      <c r="A25" s="40"/>
    </row>
    <row r="26" spans="1:15" x14ac:dyDescent="0.2">
      <c r="A26" s="40"/>
    </row>
    <row r="27" spans="1:15" x14ac:dyDescent="0.2">
      <c r="A27" s="40"/>
    </row>
    <row r="28" spans="1:15" x14ac:dyDescent="0.2">
      <c r="A28" s="40"/>
    </row>
    <row r="29" spans="1:15" x14ac:dyDescent="0.2">
      <c r="A29" s="40"/>
    </row>
    <row r="30" spans="1:15" x14ac:dyDescent="0.2">
      <c r="A30" s="40"/>
    </row>
    <row r="31" spans="1:15" x14ac:dyDescent="0.2">
      <c r="A31" s="40"/>
    </row>
    <row r="32" spans="1:15" x14ac:dyDescent="0.2">
      <c r="A32" s="40"/>
    </row>
    <row r="33" spans="1:1" x14ac:dyDescent="0.2">
      <c r="A33" s="40"/>
    </row>
    <row r="34" spans="1:1" x14ac:dyDescent="0.2">
      <c r="A34" s="40"/>
    </row>
    <row r="35" spans="1:1" x14ac:dyDescent="0.2">
      <c r="A35" s="40"/>
    </row>
    <row r="36" spans="1:1" x14ac:dyDescent="0.2">
      <c r="A36" s="40"/>
    </row>
    <row r="37" spans="1:1" x14ac:dyDescent="0.2">
      <c r="A37" s="40"/>
    </row>
    <row r="38" spans="1:1" x14ac:dyDescent="0.2">
      <c r="A38" s="40"/>
    </row>
    <row r="39" spans="1:1" x14ac:dyDescent="0.2">
      <c r="A39" s="40"/>
    </row>
    <row r="40" spans="1:1" x14ac:dyDescent="0.2">
      <c r="A40" s="40"/>
    </row>
    <row r="41" spans="1:1" x14ac:dyDescent="0.2">
      <c r="A41" s="40"/>
    </row>
    <row r="42" spans="1:1" x14ac:dyDescent="0.2">
      <c r="A42" s="40"/>
    </row>
    <row r="43" spans="1:1" x14ac:dyDescent="0.2">
      <c r="A43" s="40"/>
    </row>
    <row r="44" spans="1:1" x14ac:dyDescent="0.2">
      <c r="A44" s="40"/>
    </row>
    <row r="45" spans="1:1" x14ac:dyDescent="0.2">
      <c r="A45" s="40"/>
    </row>
    <row r="46" spans="1:1" x14ac:dyDescent="0.2">
      <c r="A46" s="40"/>
    </row>
    <row r="47" spans="1:1" x14ac:dyDescent="0.2">
      <c r="A47" s="40"/>
    </row>
    <row r="48" spans="1:1" x14ac:dyDescent="0.2">
      <c r="A48" s="40"/>
    </row>
    <row r="49" spans="1:1" x14ac:dyDescent="0.2">
      <c r="A49" s="40"/>
    </row>
    <row r="50" spans="1:1" x14ac:dyDescent="0.2">
      <c r="A50" s="40"/>
    </row>
    <row r="51" spans="1:1" x14ac:dyDescent="0.2">
      <c r="A51" s="40"/>
    </row>
    <row r="52" spans="1:1" x14ac:dyDescent="0.2">
      <c r="A52" s="40"/>
    </row>
    <row r="53" spans="1:1" x14ac:dyDescent="0.2">
      <c r="A53" s="40"/>
    </row>
    <row r="54" spans="1:1" x14ac:dyDescent="0.2">
      <c r="A54" s="40"/>
    </row>
    <row r="55" spans="1:1" x14ac:dyDescent="0.2">
      <c r="A55" s="40"/>
    </row>
    <row r="56" spans="1:1" x14ac:dyDescent="0.2">
      <c r="A56" s="40"/>
    </row>
    <row r="57" spans="1:1" x14ac:dyDescent="0.2">
      <c r="A57" s="40"/>
    </row>
    <row r="58" spans="1:1" x14ac:dyDescent="0.2">
      <c r="A58" s="40"/>
    </row>
    <row r="59" spans="1:1" x14ac:dyDescent="0.2">
      <c r="A59" s="40"/>
    </row>
    <row r="60" spans="1:1" x14ac:dyDescent="0.2">
      <c r="A60" s="40"/>
    </row>
    <row r="61" spans="1:1" x14ac:dyDescent="0.2">
      <c r="A61" s="40"/>
    </row>
    <row r="62" spans="1:1" x14ac:dyDescent="0.2">
      <c r="A62" s="40"/>
    </row>
    <row r="63" spans="1:1" x14ac:dyDescent="0.2">
      <c r="A63" s="40"/>
    </row>
    <row r="64" spans="1:1" x14ac:dyDescent="0.2">
      <c r="A64" s="40"/>
    </row>
    <row r="65" spans="1:1" x14ac:dyDescent="0.2">
      <c r="A65" s="40"/>
    </row>
    <row r="66" spans="1:1" x14ac:dyDescent="0.2">
      <c r="A66" s="40"/>
    </row>
    <row r="67" spans="1:1" x14ac:dyDescent="0.2">
      <c r="A67" s="40"/>
    </row>
    <row r="68" spans="1:1" x14ac:dyDescent="0.2">
      <c r="A68" s="40"/>
    </row>
    <row r="69" spans="1:1" x14ac:dyDescent="0.2">
      <c r="A69" s="40"/>
    </row>
    <row r="70" spans="1:1" x14ac:dyDescent="0.2">
      <c r="A70" s="40"/>
    </row>
    <row r="71" spans="1:1" x14ac:dyDescent="0.2">
      <c r="A71" s="40"/>
    </row>
    <row r="72" spans="1:1" x14ac:dyDescent="0.2">
      <c r="A72" s="40"/>
    </row>
    <row r="73" spans="1:1" x14ac:dyDescent="0.2">
      <c r="A73" s="40"/>
    </row>
    <row r="74" spans="1:1" x14ac:dyDescent="0.2">
      <c r="A74" s="40"/>
    </row>
  </sheetData>
  <mergeCells count="4">
    <mergeCell ref="H1:I1"/>
    <mergeCell ref="J1:K1"/>
    <mergeCell ref="L1:M1"/>
    <mergeCell ref="N1:O1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B2:AF91"/>
  <sheetViews>
    <sheetView topLeftCell="A52" zoomScale="85" zoomScaleNormal="85" workbookViewId="0">
      <selection activeCell="I61" sqref="I61"/>
    </sheetView>
  </sheetViews>
  <sheetFormatPr baseColWidth="10" defaultColWidth="8.83203125" defaultRowHeight="15" x14ac:dyDescent="0.2"/>
  <cols>
    <col min="27" max="27" width="8.6640625" style="56"/>
  </cols>
  <sheetData>
    <row r="2" spans="2:26" x14ac:dyDescent="0.2">
      <c r="B2" s="2" t="s">
        <v>84</v>
      </c>
      <c r="C2" s="3" t="s">
        <v>85</v>
      </c>
      <c r="D2" s="3" t="s">
        <v>86</v>
      </c>
      <c r="E2" s="3" t="s">
        <v>87</v>
      </c>
      <c r="F2" s="3" t="s">
        <v>88</v>
      </c>
      <c r="G2" s="3" t="s">
        <v>83</v>
      </c>
      <c r="H2" s="3" t="s">
        <v>89</v>
      </c>
      <c r="K2" s="2" t="s">
        <v>84</v>
      </c>
      <c r="L2" s="3" t="s">
        <v>85</v>
      </c>
      <c r="M2" s="3" t="s">
        <v>86</v>
      </c>
      <c r="N2" s="3" t="s">
        <v>87</v>
      </c>
      <c r="O2" s="3" t="s">
        <v>88</v>
      </c>
      <c r="P2" s="3" t="s">
        <v>83</v>
      </c>
      <c r="Q2" s="4" t="s">
        <v>89</v>
      </c>
      <c r="T2" s="2" t="s">
        <v>84</v>
      </c>
      <c r="U2" s="3" t="s">
        <v>85</v>
      </c>
      <c r="V2" s="3" t="s">
        <v>86</v>
      </c>
      <c r="W2" s="3" t="s">
        <v>87</v>
      </c>
      <c r="X2" s="3" t="s">
        <v>88</v>
      </c>
      <c r="Y2" s="3" t="s">
        <v>83</v>
      </c>
      <c r="Z2" s="4" t="s">
        <v>89</v>
      </c>
    </row>
    <row r="3" spans="2:26" x14ac:dyDescent="0.2">
      <c r="B3" t="s">
        <v>0</v>
      </c>
      <c r="C3" t="s">
        <v>1</v>
      </c>
      <c r="D3" s="1">
        <v>38942</v>
      </c>
      <c r="E3" t="s">
        <v>2</v>
      </c>
      <c r="F3" t="s">
        <v>3</v>
      </c>
      <c r="G3" t="s">
        <v>93</v>
      </c>
      <c r="H3" t="s">
        <v>4</v>
      </c>
      <c r="K3" t="s">
        <v>0</v>
      </c>
      <c r="L3" t="s">
        <v>1</v>
      </c>
      <c r="M3" s="1">
        <v>38942</v>
      </c>
      <c r="N3" t="s">
        <v>2</v>
      </c>
      <c r="O3" t="s">
        <v>3</v>
      </c>
      <c r="P3" t="s">
        <v>113</v>
      </c>
      <c r="Q3" t="s">
        <v>16</v>
      </c>
      <c r="T3" t="s">
        <v>8</v>
      </c>
      <c r="U3" t="s">
        <v>6</v>
      </c>
      <c r="V3" s="1">
        <v>38974</v>
      </c>
      <c r="W3" t="s">
        <v>9</v>
      </c>
      <c r="X3" t="s">
        <v>3</v>
      </c>
      <c r="Y3" t="s">
        <v>135</v>
      </c>
      <c r="Z3" t="s">
        <v>16</v>
      </c>
    </row>
    <row r="4" spans="2:26" x14ac:dyDescent="0.2">
      <c r="B4" t="s">
        <v>8</v>
      </c>
      <c r="C4" t="s">
        <v>6</v>
      </c>
      <c r="D4" s="1">
        <v>38974</v>
      </c>
      <c r="E4" t="s">
        <v>9</v>
      </c>
      <c r="F4" t="s">
        <v>3</v>
      </c>
      <c r="G4" t="s">
        <v>94</v>
      </c>
      <c r="H4" t="s">
        <v>4</v>
      </c>
      <c r="K4" t="s">
        <v>8</v>
      </c>
      <c r="L4" t="s">
        <v>6</v>
      </c>
      <c r="M4" s="1">
        <v>38974</v>
      </c>
      <c r="N4" t="s">
        <v>9</v>
      </c>
      <c r="O4" t="s">
        <v>3</v>
      </c>
      <c r="P4" t="s">
        <v>114</v>
      </c>
      <c r="Q4" t="s">
        <v>16</v>
      </c>
      <c r="T4" t="s">
        <v>5</v>
      </c>
      <c r="U4" t="s">
        <v>6</v>
      </c>
      <c r="V4" s="1">
        <v>39128</v>
      </c>
      <c r="W4" t="s">
        <v>7</v>
      </c>
      <c r="X4" t="s">
        <v>3</v>
      </c>
      <c r="Y4" t="s">
        <v>136</v>
      </c>
      <c r="Z4" t="s">
        <v>16</v>
      </c>
    </row>
    <row r="5" spans="2:26" x14ac:dyDescent="0.2">
      <c r="B5" t="s">
        <v>5</v>
      </c>
      <c r="C5" t="s">
        <v>6</v>
      </c>
      <c r="D5" s="1">
        <v>39128</v>
      </c>
      <c r="E5" t="s">
        <v>7</v>
      </c>
      <c r="F5" t="s">
        <v>3</v>
      </c>
      <c r="G5" t="s">
        <v>95</v>
      </c>
      <c r="H5" t="s">
        <v>4</v>
      </c>
      <c r="K5" t="s">
        <v>5</v>
      </c>
      <c r="L5" t="s">
        <v>6</v>
      </c>
      <c r="M5" s="1">
        <v>39128</v>
      </c>
      <c r="N5" t="s">
        <v>7</v>
      </c>
      <c r="O5" t="s">
        <v>3</v>
      </c>
      <c r="P5" t="s">
        <v>115</v>
      </c>
      <c r="Q5" t="s">
        <v>16</v>
      </c>
      <c r="T5" t="s">
        <v>27</v>
      </c>
      <c r="U5" t="s">
        <v>21</v>
      </c>
      <c r="V5" s="1">
        <v>38922</v>
      </c>
      <c r="W5" t="s">
        <v>28</v>
      </c>
      <c r="X5" t="s">
        <v>3</v>
      </c>
      <c r="Y5" t="s">
        <v>137</v>
      </c>
      <c r="Z5" t="s">
        <v>16</v>
      </c>
    </row>
    <row r="6" spans="2:26" x14ac:dyDescent="0.2">
      <c r="B6" t="s">
        <v>17</v>
      </c>
      <c r="C6" t="s">
        <v>18</v>
      </c>
      <c r="D6" s="1">
        <v>39168</v>
      </c>
      <c r="E6" t="s">
        <v>19</v>
      </c>
      <c r="F6" t="s">
        <v>3</v>
      </c>
      <c r="G6" t="s">
        <v>375</v>
      </c>
      <c r="H6" t="s">
        <v>16</v>
      </c>
      <c r="K6" t="s">
        <v>17</v>
      </c>
      <c r="L6" t="s">
        <v>18</v>
      </c>
      <c r="M6" s="1">
        <v>39168</v>
      </c>
      <c r="N6" t="s">
        <v>19</v>
      </c>
      <c r="O6" t="s">
        <v>3</v>
      </c>
      <c r="P6" t="s">
        <v>116</v>
      </c>
      <c r="Q6" t="s">
        <v>16</v>
      </c>
      <c r="T6" t="s">
        <v>13</v>
      </c>
      <c r="U6" t="s">
        <v>14</v>
      </c>
      <c r="V6" s="1">
        <v>38722</v>
      </c>
      <c r="W6" t="s">
        <v>15</v>
      </c>
      <c r="X6" t="s">
        <v>12</v>
      </c>
      <c r="Y6" t="s">
        <v>138</v>
      </c>
      <c r="Z6" t="s">
        <v>16</v>
      </c>
    </row>
    <row r="7" spans="2:26" x14ac:dyDescent="0.2">
      <c r="B7" t="s">
        <v>13</v>
      </c>
      <c r="C7" t="s">
        <v>14</v>
      </c>
      <c r="D7" s="1">
        <v>38722</v>
      </c>
      <c r="E7" t="s">
        <v>15</v>
      </c>
      <c r="F7" t="s">
        <v>12</v>
      </c>
      <c r="G7" t="s">
        <v>96</v>
      </c>
      <c r="H7" t="s">
        <v>16</v>
      </c>
      <c r="K7" t="s">
        <v>13</v>
      </c>
      <c r="L7" t="s">
        <v>14</v>
      </c>
      <c r="M7" s="1">
        <v>38722</v>
      </c>
      <c r="N7" t="s">
        <v>15</v>
      </c>
      <c r="O7" t="s">
        <v>12</v>
      </c>
      <c r="P7" t="s">
        <v>117</v>
      </c>
      <c r="Q7" t="s">
        <v>16</v>
      </c>
      <c r="T7" t="s">
        <v>17</v>
      </c>
      <c r="U7" t="s">
        <v>18</v>
      </c>
      <c r="V7" s="1">
        <v>39168</v>
      </c>
      <c r="W7" t="s">
        <v>19</v>
      </c>
      <c r="X7" t="s">
        <v>3</v>
      </c>
      <c r="Y7" t="s">
        <v>139</v>
      </c>
      <c r="Z7" t="s">
        <v>16</v>
      </c>
    </row>
    <row r="8" spans="2:26" x14ac:dyDescent="0.2">
      <c r="B8" t="s">
        <v>27</v>
      </c>
      <c r="C8" t="s">
        <v>21</v>
      </c>
      <c r="D8" s="1">
        <v>38922</v>
      </c>
      <c r="E8" t="s">
        <v>28</v>
      </c>
      <c r="F8" t="s">
        <v>3</v>
      </c>
      <c r="G8" t="s">
        <v>97</v>
      </c>
      <c r="H8" t="s">
        <v>16</v>
      </c>
      <c r="K8" t="s">
        <v>27</v>
      </c>
      <c r="L8" t="s">
        <v>21</v>
      </c>
      <c r="M8" s="1">
        <v>38922</v>
      </c>
      <c r="N8" t="s">
        <v>28</v>
      </c>
      <c r="O8" t="s">
        <v>3</v>
      </c>
      <c r="P8" t="s">
        <v>118</v>
      </c>
      <c r="Q8" t="s">
        <v>16</v>
      </c>
      <c r="T8" t="s">
        <v>20</v>
      </c>
      <c r="U8" t="s">
        <v>21</v>
      </c>
      <c r="V8" s="1">
        <v>38875</v>
      </c>
      <c r="W8" t="s">
        <v>22</v>
      </c>
      <c r="X8" t="s">
        <v>12</v>
      </c>
      <c r="Y8" t="s">
        <v>140</v>
      </c>
      <c r="Z8" t="s">
        <v>34</v>
      </c>
    </row>
    <row r="9" spans="2:26" x14ac:dyDescent="0.2">
      <c r="B9" t="s">
        <v>10</v>
      </c>
      <c r="C9" t="s">
        <v>1</v>
      </c>
      <c r="D9" s="1">
        <v>38866</v>
      </c>
      <c r="E9" t="s">
        <v>11</v>
      </c>
      <c r="F9" t="s">
        <v>12</v>
      </c>
      <c r="G9" t="s">
        <v>98</v>
      </c>
      <c r="H9" t="s">
        <v>16</v>
      </c>
      <c r="K9" t="s">
        <v>10</v>
      </c>
      <c r="L9" t="s">
        <v>1</v>
      </c>
      <c r="M9" s="1">
        <v>38866</v>
      </c>
      <c r="N9" t="s">
        <v>11</v>
      </c>
      <c r="O9" t="s">
        <v>12</v>
      </c>
      <c r="P9" t="s">
        <v>119</v>
      </c>
      <c r="Q9" t="s">
        <v>16</v>
      </c>
      <c r="T9" t="s">
        <v>25</v>
      </c>
      <c r="U9" t="s">
        <v>14</v>
      </c>
      <c r="V9" s="1">
        <v>39112</v>
      </c>
      <c r="W9" t="s">
        <v>26</v>
      </c>
      <c r="X9" t="s">
        <v>3</v>
      </c>
      <c r="Y9" t="s">
        <v>141</v>
      </c>
      <c r="Z9" t="s">
        <v>34</v>
      </c>
    </row>
    <row r="10" spans="2:26" x14ac:dyDescent="0.2">
      <c r="B10" t="s">
        <v>20</v>
      </c>
      <c r="C10" t="s">
        <v>21</v>
      </c>
      <c r="D10" s="1">
        <v>38875</v>
      </c>
      <c r="E10" t="s">
        <v>22</v>
      </c>
      <c r="F10" t="s">
        <v>12</v>
      </c>
      <c r="G10" t="s">
        <v>99</v>
      </c>
      <c r="H10" t="s">
        <v>16</v>
      </c>
      <c r="K10" t="s">
        <v>20</v>
      </c>
      <c r="L10" t="s">
        <v>21</v>
      </c>
      <c r="M10" s="1">
        <v>38875</v>
      </c>
      <c r="N10" t="s">
        <v>22</v>
      </c>
      <c r="O10" t="s">
        <v>12</v>
      </c>
      <c r="P10" t="s">
        <v>120</v>
      </c>
      <c r="Q10" t="s">
        <v>34</v>
      </c>
      <c r="T10" t="s">
        <v>29</v>
      </c>
      <c r="U10" t="s">
        <v>14</v>
      </c>
      <c r="V10" s="1">
        <v>39077</v>
      </c>
      <c r="W10" t="s">
        <v>30</v>
      </c>
      <c r="X10" t="s">
        <v>3</v>
      </c>
      <c r="Y10" t="s">
        <v>142</v>
      </c>
      <c r="Z10" t="s">
        <v>34</v>
      </c>
    </row>
    <row r="11" spans="2:26" x14ac:dyDescent="0.2">
      <c r="B11" t="s">
        <v>25</v>
      </c>
      <c r="C11" t="s">
        <v>14</v>
      </c>
      <c r="D11" s="1">
        <v>39112</v>
      </c>
      <c r="E11" t="s">
        <v>26</v>
      </c>
      <c r="F11" t="s">
        <v>3</v>
      </c>
      <c r="G11" t="s">
        <v>100</v>
      </c>
      <c r="H11" t="s">
        <v>16</v>
      </c>
      <c r="K11" t="s">
        <v>25</v>
      </c>
      <c r="L11" t="s">
        <v>14</v>
      </c>
      <c r="M11" s="1">
        <v>39112</v>
      </c>
      <c r="N11" t="s">
        <v>26</v>
      </c>
      <c r="O11" t="s">
        <v>3</v>
      </c>
      <c r="P11" t="s">
        <v>121</v>
      </c>
      <c r="Q11" t="s">
        <v>34</v>
      </c>
      <c r="T11" t="s">
        <v>35</v>
      </c>
      <c r="U11" t="s">
        <v>36</v>
      </c>
      <c r="V11" s="1">
        <v>38899</v>
      </c>
      <c r="W11" t="s">
        <v>37</v>
      </c>
      <c r="X11" t="s">
        <v>3</v>
      </c>
      <c r="Y11" t="s">
        <v>143</v>
      </c>
      <c r="Z11" t="s">
        <v>71</v>
      </c>
    </row>
    <row r="12" spans="2:26" x14ac:dyDescent="0.2">
      <c r="B12" t="s">
        <v>23</v>
      </c>
      <c r="C12" t="s">
        <v>14</v>
      </c>
      <c r="D12" s="1">
        <v>38965</v>
      </c>
      <c r="E12" t="s">
        <v>24</v>
      </c>
      <c r="F12" t="s">
        <v>3</v>
      </c>
      <c r="G12" t="s">
        <v>101</v>
      </c>
      <c r="H12" t="s">
        <v>34</v>
      </c>
      <c r="K12" t="s">
        <v>29</v>
      </c>
      <c r="L12" t="s">
        <v>14</v>
      </c>
      <c r="M12" s="1">
        <v>39077</v>
      </c>
      <c r="N12" t="s">
        <v>30</v>
      </c>
      <c r="O12" t="s">
        <v>3</v>
      </c>
      <c r="P12" t="s">
        <v>122</v>
      </c>
      <c r="Q12" t="s">
        <v>34</v>
      </c>
      <c r="T12" t="s">
        <v>50</v>
      </c>
      <c r="U12" t="s">
        <v>51</v>
      </c>
      <c r="V12" s="1">
        <v>38730</v>
      </c>
      <c r="W12" t="s">
        <v>52</v>
      </c>
      <c r="X12" t="s">
        <v>12</v>
      </c>
      <c r="Y12" t="s">
        <v>144</v>
      </c>
      <c r="Z12" t="s">
        <v>77</v>
      </c>
    </row>
    <row r="13" spans="2:26" x14ac:dyDescent="0.2">
      <c r="B13" t="s">
        <v>29</v>
      </c>
      <c r="C13" t="s">
        <v>14</v>
      </c>
      <c r="D13" s="1">
        <v>39077</v>
      </c>
      <c r="E13" t="s">
        <v>30</v>
      </c>
      <c r="F13" t="s">
        <v>3</v>
      </c>
      <c r="G13" t="s">
        <v>102</v>
      </c>
      <c r="H13" t="s">
        <v>34</v>
      </c>
      <c r="K13" t="s">
        <v>48</v>
      </c>
      <c r="L13" t="s">
        <v>14</v>
      </c>
      <c r="M13" s="1">
        <v>38982</v>
      </c>
      <c r="N13" t="s">
        <v>49</v>
      </c>
      <c r="O13" t="s">
        <v>3</v>
      </c>
      <c r="P13" t="s">
        <v>384</v>
      </c>
      <c r="Q13" t="s">
        <v>34</v>
      </c>
      <c r="T13" t="s">
        <v>53</v>
      </c>
      <c r="U13" t="s">
        <v>6</v>
      </c>
      <c r="V13" s="1">
        <v>39075</v>
      </c>
      <c r="W13" t="s">
        <v>54</v>
      </c>
      <c r="X13" t="s">
        <v>3</v>
      </c>
      <c r="Y13" t="s">
        <v>145</v>
      </c>
      <c r="Z13" t="s">
        <v>111</v>
      </c>
    </row>
    <row r="14" spans="2:26" x14ac:dyDescent="0.2">
      <c r="B14" t="s">
        <v>48</v>
      </c>
      <c r="C14" t="s">
        <v>14</v>
      </c>
      <c r="D14" s="1">
        <v>38982</v>
      </c>
      <c r="E14" t="s">
        <v>49</v>
      </c>
      <c r="F14" t="s">
        <v>3</v>
      </c>
      <c r="G14" t="s">
        <v>376</v>
      </c>
      <c r="H14" t="s">
        <v>34</v>
      </c>
      <c r="K14" t="s">
        <v>43</v>
      </c>
      <c r="L14" t="s">
        <v>14</v>
      </c>
      <c r="M14" s="1">
        <v>39240</v>
      </c>
      <c r="N14" t="s">
        <v>44</v>
      </c>
      <c r="O14" t="s">
        <v>3</v>
      </c>
      <c r="P14" t="s">
        <v>385</v>
      </c>
      <c r="Q14" t="s">
        <v>34</v>
      </c>
      <c r="T14" t="s">
        <v>57</v>
      </c>
      <c r="U14" t="s">
        <v>6</v>
      </c>
      <c r="V14" s="1">
        <v>39005</v>
      </c>
      <c r="W14" t="s">
        <v>58</v>
      </c>
      <c r="X14" t="s">
        <v>3</v>
      </c>
      <c r="Y14" t="s">
        <v>146</v>
      </c>
      <c r="Z14" t="s">
        <v>80</v>
      </c>
    </row>
    <row r="15" spans="2:26" x14ac:dyDescent="0.2">
      <c r="B15" t="s">
        <v>43</v>
      </c>
      <c r="C15" t="s">
        <v>14</v>
      </c>
      <c r="D15" s="1">
        <v>39240</v>
      </c>
      <c r="E15" t="s">
        <v>44</v>
      </c>
      <c r="F15" t="s">
        <v>3</v>
      </c>
      <c r="G15" t="s">
        <v>377</v>
      </c>
      <c r="H15" t="s">
        <v>34</v>
      </c>
      <c r="K15" t="s">
        <v>23</v>
      </c>
      <c r="L15" t="s">
        <v>14</v>
      </c>
      <c r="M15" s="1">
        <v>38965</v>
      </c>
      <c r="N15" t="s">
        <v>24</v>
      </c>
      <c r="O15" t="s">
        <v>3</v>
      </c>
      <c r="P15" t="s">
        <v>123</v>
      </c>
      <c r="Q15" t="s">
        <v>34</v>
      </c>
    </row>
    <row r="16" spans="2:26" x14ac:dyDescent="0.2">
      <c r="B16" t="s">
        <v>35</v>
      </c>
      <c r="C16" t="s">
        <v>36</v>
      </c>
      <c r="D16" s="1">
        <v>38899</v>
      </c>
      <c r="E16" t="s">
        <v>37</v>
      </c>
      <c r="F16" t="s">
        <v>3</v>
      </c>
      <c r="G16" t="s">
        <v>103</v>
      </c>
      <c r="H16" t="s">
        <v>34</v>
      </c>
      <c r="K16" t="s">
        <v>35</v>
      </c>
      <c r="L16" t="s">
        <v>36</v>
      </c>
      <c r="M16" s="1">
        <v>38899</v>
      </c>
      <c r="N16" t="s">
        <v>37</v>
      </c>
      <c r="O16" t="s">
        <v>3</v>
      </c>
      <c r="P16" t="s">
        <v>124</v>
      </c>
      <c r="Q16" t="s">
        <v>34</v>
      </c>
    </row>
    <row r="17" spans="2:27" x14ac:dyDescent="0.2">
      <c r="B17" t="s">
        <v>38</v>
      </c>
      <c r="C17" t="s">
        <v>1</v>
      </c>
      <c r="D17" s="1">
        <v>38806</v>
      </c>
      <c r="E17" t="s">
        <v>39</v>
      </c>
      <c r="F17" t="s">
        <v>12</v>
      </c>
      <c r="G17" t="s">
        <v>104</v>
      </c>
      <c r="H17" t="s">
        <v>34</v>
      </c>
      <c r="K17" t="s">
        <v>38</v>
      </c>
      <c r="L17" t="s">
        <v>1</v>
      </c>
      <c r="M17" s="1">
        <v>38806</v>
      </c>
      <c r="N17" t="s">
        <v>39</v>
      </c>
      <c r="O17" t="s">
        <v>12</v>
      </c>
      <c r="P17" t="s">
        <v>125</v>
      </c>
      <c r="Q17" t="s">
        <v>71</v>
      </c>
    </row>
    <row r="18" spans="2:27" x14ac:dyDescent="0.2">
      <c r="B18" t="s">
        <v>50</v>
      </c>
      <c r="C18" t="s">
        <v>51</v>
      </c>
      <c r="D18" s="1">
        <v>38730</v>
      </c>
      <c r="E18" t="s">
        <v>52</v>
      </c>
      <c r="F18" t="s">
        <v>12</v>
      </c>
      <c r="G18" t="s">
        <v>105</v>
      </c>
      <c r="H18" t="s">
        <v>34</v>
      </c>
      <c r="K18" t="s">
        <v>50</v>
      </c>
      <c r="L18" t="s">
        <v>51</v>
      </c>
      <c r="M18" s="1">
        <v>38730</v>
      </c>
      <c r="N18" t="s">
        <v>52</v>
      </c>
      <c r="O18" t="s">
        <v>12</v>
      </c>
      <c r="P18" t="s">
        <v>126</v>
      </c>
      <c r="Q18" t="s">
        <v>71</v>
      </c>
    </row>
    <row r="19" spans="2:27" x14ac:dyDescent="0.2">
      <c r="B19" t="s">
        <v>40</v>
      </c>
      <c r="C19" t="s">
        <v>41</v>
      </c>
      <c r="D19" s="1">
        <v>38719</v>
      </c>
      <c r="E19" t="s">
        <v>42</v>
      </c>
      <c r="F19" t="s">
        <v>12</v>
      </c>
      <c r="G19" t="s">
        <v>106</v>
      </c>
      <c r="H19" t="s">
        <v>71</v>
      </c>
      <c r="K19" t="s">
        <v>40</v>
      </c>
      <c r="L19" t="s">
        <v>41</v>
      </c>
      <c r="M19" s="1">
        <v>38719</v>
      </c>
      <c r="N19" t="s">
        <v>42</v>
      </c>
      <c r="O19" t="s">
        <v>12</v>
      </c>
      <c r="P19" t="s">
        <v>127</v>
      </c>
      <c r="Q19" t="s">
        <v>71</v>
      </c>
    </row>
    <row r="20" spans="2:27" x14ac:dyDescent="0.2">
      <c r="B20" t="s">
        <v>53</v>
      </c>
      <c r="C20" t="s">
        <v>6</v>
      </c>
      <c r="D20" s="1">
        <v>39075</v>
      </c>
      <c r="E20" t="s">
        <v>54</v>
      </c>
      <c r="F20" t="s">
        <v>3</v>
      </c>
      <c r="G20" t="s">
        <v>107</v>
      </c>
      <c r="H20" t="s">
        <v>71</v>
      </c>
      <c r="K20" t="s">
        <v>53</v>
      </c>
      <c r="L20" t="s">
        <v>6</v>
      </c>
      <c r="M20" s="1">
        <v>39075</v>
      </c>
      <c r="N20" t="s">
        <v>54</v>
      </c>
      <c r="O20" t="s">
        <v>3</v>
      </c>
      <c r="P20" t="s">
        <v>128</v>
      </c>
      <c r="Q20" t="s">
        <v>71</v>
      </c>
    </row>
    <row r="21" spans="2:27" x14ac:dyDescent="0.2">
      <c r="B21" t="s">
        <v>62</v>
      </c>
      <c r="C21" t="s">
        <v>63</v>
      </c>
      <c r="D21" s="1">
        <v>39037</v>
      </c>
      <c r="E21" t="s">
        <v>64</v>
      </c>
      <c r="F21" t="s">
        <v>3</v>
      </c>
      <c r="G21" t="s">
        <v>378</v>
      </c>
      <c r="H21" t="s">
        <v>71</v>
      </c>
      <c r="K21" t="s">
        <v>57</v>
      </c>
      <c r="L21" t="s">
        <v>6</v>
      </c>
      <c r="M21" s="1">
        <v>39005</v>
      </c>
      <c r="N21" t="s">
        <v>58</v>
      </c>
      <c r="O21" t="s">
        <v>3</v>
      </c>
      <c r="P21" t="s">
        <v>129</v>
      </c>
      <c r="Q21" t="s">
        <v>77</v>
      </c>
    </row>
    <row r="22" spans="2:27" x14ac:dyDescent="0.2">
      <c r="B22" t="s">
        <v>31</v>
      </c>
      <c r="C22" t="s">
        <v>32</v>
      </c>
      <c r="D22" s="1">
        <v>38581</v>
      </c>
      <c r="E22" t="s">
        <v>33</v>
      </c>
      <c r="F22" t="s">
        <v>12</v>
      </c>
      <c r="G22" t="s">
        <v>108</v>
      </c>
      <c r="H22" t="s">
        <v>71</v>
      </c>
      <c r="K22" t="s">
        <v>62</v>
      </c>
      <c r="L22" t="s">
        <v>63</v>
      </c>
      <c r="M22" s="1">
        <v>39037</v>
      </c>
      <c r="N22" t="s">
        <v>64</v>
      </c>
      <c r="O22" t="s">
        <v>3</v>
      </c>
      <c r="P22" t="s">
        <v>130</v>
      </c>
      <c r="Q22" t="s">
        <v>77</v>
      </c>
    </row>
    <row r="23" spans="2:27" x14ac:dyDescent="0.2">
      <c r="B23" t="s">
        <v>45</v>
      </c>
      <c r="C23" t="s">
        <v>46</v>
      </c>
      <c r="D23" s="1">
        <v>38762</v>
      </c>
      <c r="E23" t="s">
        <v>47</v>
      </c>
      <c r="F23" t="s">
        <v>12</v>
      </c>
      <c r="G23" t="s">
        <v>109</v>
      </c>
      <c r="H23" t="s">
        <v>71</v>
      </c>
      <c r="K23" t="s">
        <v>31</v>
      </c>
      <c r="L23" t="s">
        <v>32</v>
      </c>
      <c r="M23" s="1">
        <v>38581</v>
      </c>
      <c r="N23" t="s">
        <v>33</v>
      </c>
      <c r="O23" t="s">
        <v>12</v>
      </c>
      <c r="P23" t="s">
        <v>131</v>
      </c>
      <c r="Q23" t="s">
        <v>111</v>
      </c>
    </row>
    <row r="24" spans="2:27" x14ac:dyDescent="0.2">
      <c r="B24" t="s">
        <v>57</v>
      </c>
      <c r="C24" t="s">
        <v>6</v>
      </c>
      <c r="D24" s="1">
        <v>39005</v>
      </c>
      <c r="E24" t="s">
        <v>58</v>
      </c>
      <c r="F24" t="s">
        <v>3</v>
      </c>
      <c r="G24" t="s">
        <v>379</v>
      </c>
      <c r="H24" t="s">
        <v>71</v>
      </c>
      <c r="K24" t="s">
        <v>45</v>
      </c>
      <c r="L24" t="s">
        <v>46</v>
      </c>
      <c r="M24" s="1">
        <v>38762</v>
      </c>
      <c r="N24" t="s">
        <v>47</v>
      </c>
      <c r="O24" t="s">
        <v>12</v>
      </c>
      <c r="P24" t="s">
        <v>132</v>
      </c>
      <c r="Q24" t="s">
        <v>111</v>
      </c>
    </row>
    <row r="25" spans="2:27" x14ac:dyDescent="0.2">
      <c r="B25" t="s">
        <v>372</v>
      </c>
      <c r="C25" t="s">
        <v>14</v>
      </c>
      <c r="D25" s="1">
        <v>38910</v>
      </c>
      <c r="E25" t="s">
        <v>373</v>
      </c>
      <c r="F25" t="s">
        <v>3</v>
      </c>
      <c r="G25" t="s">
        <v>380</v>
      </c>
      <c r="H25" t="s">
        <v>77</v>
      </c>
      <c r="K25" t="s">
        <v>68</v>
      </c>
      <c r="L25" t="s">
        <v>69</v>
      </c>
      <c r="M25" s="1">
        <v>38914</v>
      </c>
      <c r="N25" t="s">
        <v>70</v>
      </c>
      <c r="O25" t="s">
        <v>3</v>
      </c>
      <c r="P25" t="s">
        <v>386</v>
      </c>
      <c r="Q25" t="s">
        <v>80</v>
      </c>
    </row>
    <row r="26" spans="2:27" x14ac:dyDescent="0.2">
      <c r="B26" t="s">
        <v>72</v>
      </c>
      <c r="C26" t="s">
        <v>73</v>
      </c>
      <c r="D26" s="1">
        <v>39004</v>
      </c>
      <c r="E26" t="s">
        <v>74</v>
      </c>
      <c r="F26" t="s">
        <v>3</v>
      </c>
      <c r="G26" t="s">
        <v>110</v>
      </c>
      <c r="H26" t="s">
        <v>111</v>
      </c>
      <c r="K26" t="s">
        <v>75</v>
      </c>
      <c r="L26" t="s">
        <v>32</v>
      </c>
      <c r="M26" s="1">
        <v>38552</v>
      </c>
      <c r="N26" t="s">
        <v>76</v>
      </c>
      <c r="O26" t="s">
        <v>12</v>
      </c>
      <c r="P26" t="s">
        <v>387</v>
      </c>
      <c r="Q26" t="s">
        <v>80</v>
      </c>
    </row>
    <row r="27" spans="2:27" x14ac:dyDescent="0.2">
      <c r="B27" t="s">
        <v>75</v>
      </c>
      <c r="C27" t="s">
        <v>32</v>
      </c>
      <c r="D27" s="1">
        <v>38552</v>
      </c>
      <c r="E27" t="s">
        <v>76</v>
      </c>
      <c r="F27" t="s">
        <v>12</v>
      </c>
      <c r="G27" t="s">
        <v>381</v>
      </c>
      <c r="H27" t="s">
        <v>80</v>
      </c>
      <c r="K27" t="s">
        <v>78</v>
      </c>
      <c r="L27" t="s">
        <v>73</v>
      </c>
      <c r="M27" s="1">
        <v>39143</v>
      </c>
      <c r="N27" t="s">
        <v>79</v>
      </c>
      <c r="O27" t="s">
        <v>3</v>
      </c>
      <c r="P27" t="s">
        <v>133</v>
      </c>
      <c r="Q27" t="s">
        <v>80</v>
      </c>
    </row>
    <row r="28" spans="2:27" x14ac:dyDescent="0.2">
      <c r="B28" t="s">
        <v>68</v>
      </c>
      <c r="C28" t="s">
        <v>69</v>
      </c>
      <c r="D28" s="1">
        <v>38914</v>
      </c>
      <c r="E28" t="s">
        <v>70</v>
      </c>
      <c r="F28" t="s">
        <v>3</v>
      </c>
      <c r="G28" t="s">
        <v>382</v>
      </c>
      <c r="H28" t="s">
        <v>80</v>
      </c>
    </row>
    <row r="29" spans="2:27" x14ac:dyDescent="0.2">
      <c r="B29" t="s">
        <v>78</v>
      </c>
      <c r="C29" t="s">
        <v>73</v>
      </c>
      <c r="D29" s="1">
        <v>39143</v>
      </c>
      <c r="E29" t="s">
        <v>79</v>
      </c>
      <c r="F29" t="s">
        <v>3</v>
      </c>
      <c r="G29" t="s">
        <v>383</v>
      </c>
      <c r="H29" t="s">
        <v>80</v>
      </c>
    </row>
    <row r="30" spans="2:27" x14ac:dyDescent="0.2">
      <c r="B30" t="s">
        <v>81</v>
      </c>
      <c r="C30" t="s">
        <v>69</v>
      </c>
      <c r="D30" s="1">
        <v>38844</v>
      </c>
      <c r="E30" t="s">
        <v>82</v>
      </c>
      <c r="F30" t="s">
        <v>12</v>
      </c>
      <c r="G30" t="s">
        <v>112</v>
      </c>
      <c r="H30" t="s">
        <v>80</v>
      </c>
    </row>
    <row r="32" spans="2:27" s="53" customFormat="1" x14ac:dyDescent="0.2">
      <c r="AA32" s="56"/>
    </row>
    <row r="33" spans="2:32" x14ac:dyDescent="0.2">
      <c r="B33" s="2" t="s">
        <v>84</v>
      </c>
      <c r="C33" s="3" t="s">
        <v>85</v>
      </c>
      <c r="D33" s="3" t="s">
        <v>86</v>
      </c>
      <c r="E33" s="3" t="s">
        <v>87</v>
      </c>
      <c r="F33" s="3" t="s">
        <v>88</v>
      </c>
      <c r="G33" s="3" t="s">
        <v>83</v>
      </c>
      <c r="H33" s="3" t="s">
        <v>89</v>
      </c>
      <c r="K33" s="2" t="s">
        <v>84</v>
      </c>
      <c r="L33" s="3" t="s">
        <v>85</v>
      </c>
      <c r="M33" s="3" t="s">
        <v>86</v>
      </c>
      <c r="N33" s="3" t="s">
        <v>87</v>
      </c>
      <c r="O33" s="3" t="s">
        <v>88</v>
      </c>
      <c r="P33" s="3" t="s">
        <v>83</v>
      </c>
      <c r="Q33" s="4" t="s">
        <v>89</v>
      </c>
      <c r="T33" s="2" t="s">
        <v>84</v>
      </c>
      <c r="U33" s="3" t="s">
        <v>85</v>
      </c>
      <c r="V33" s="3" t="s">
        <v>86</v>
      </c>
      <c r="W33" s="3" t="s">
        <v>87</v>
      </c>
      <c r="X33" s="3" t="s">
        <v>88</v>
      </c>
      <c r="Y33" s="3" t="s">
        <v>83</v>
      </c>
      <c r="Z33" s="4" t="s">
        <v>89</v>
      </c>
    </row>
    <row r="34" spans="2:32" x14ac:dyDescent="0.2">
      <c r="B34" t="s">
        <v>160</v>
      </c>
      <c r="C34" t="s">
        <v>161</v>
      </c>
      <c r="D34" s="1">
        <v>37883</v>
      </c>
      <c r="E34" t="s">
        <v>162</v>
      </c>
      <c r="F34" t="s">
        <v>163</v>
      </c>
      <c r="G34" t="s">
        <v>190</v>
      </c>
      <c r="H34" t="s">
        <v>4</v>
      </c>
      <c r="K34" t="s">
        <v>156</v>
      </c>
      <c r="L34" t="s">
        <v>73</v>
      </c>
      <c r="M34" s="1">
        <v>38241</v>
      </c>
      <c r="N34" t="s">
        <v>157</v>
      </c>
      <c r="O34" t="s">
        <v>158</v>
      </c>
      <c r="P34" t="s">
        <v>198</v>
      </c>
      <c r="Q34" t="s">
        <v>4</v>
      </c>
      <c r="T34" t="s">
        <v>156</v>
      </c>
      <c r="U34" t="s">
        <v>73</v>
      </c>
      <c r="V34" s="1">
        <v>38241</v>
      </c>
      <c r="W34" t="s">
        <v>157</v>
      </c>
      <c r="X34" t="s">
        <v>158</v>
      </c>
      <c r="Y34" t="s">
        <v>155</v>
      </c>
      <c r="Z34" t="s">
        <v>16</v>
      </c>
      <c r="AF34" s="1"/>
    </row>
    <row r="35" spans="2:32" x14ac:dyDescent="0.2">
      <c r="B35" t="s">
        <v>156</v>
      </c>
      <c r="C35" t="s">
        <v>73</v>
      </c>
      <c r="D35" s="1">
        <v>38241</v>
      </c>
      <c r="E35" t="s">
        <v>157</v>
      </c>
      <c r="F35" t="s">
        <v>158</v>
      </c>
      <c r="G35" t="s">
        <v>390</v>
      </c>
      <c r="H35" t="s">
        <v>4</v>
      </c>
      <c r="K35" t="s">
        <v>160</v>
      </c>
      <c r="L35" t="s">
        <v>161</v>
      </c>
      <c r="M35" s="1">
        <v>37883</v>
      </c>
      <c r="N35" t="s">
        <v>162</v>
      </c>
      <c r="O35" t="s">
        <v>163</v>
      </c>
      <c r="P35" t="s">
        <v>199</v>
      </c>
      <c r="Q35" t="s">
        <v>4</v>
      </c>
      <c r="T35" t="s">
        <v>160</v>
      </c>
      <c r="U35" t="s">
        <v>161</v>
      </c>
      <c r="V35" s="1">
        <v>37883</v>
      </c>
      <c r="W35" t="s">
        <v>162</v>
      </c>
      <c r="X35" t="s">
        <v>163</v>
      </c>
      <c r="Y35" t="s">
        <v>159</v>
      </c>
      <c r="Z35" t="s">
        <v>16</v>
      </c>
      <c r="AF35" s="1"/>
    </row>
    <row r="36" spans="2:32" x14ac:dyDescent="0.2">
      <c r="B36" t="s">
        <v>165</v>
      </c>
      <c r="C36" t="s">
        <v>1</v>
      </c>
      <c r="D36" s="1">
        <v>38157</v>
      </c>
      <c r="E36" t="s">
        <v>166</v>
      </c>
      <c r="F36" t="s">
        <v>163</v>
      </c>
      <c r="G36" t="s">
        <v>391</v>
      </c>
      <c r="H36" t="s">
        <v>16</v>
      </c>
      <c r="K36" t="s">
        <v>165</v>
      </c>
      <c r="L36" t="s">
        <v>1</v>
      </c>
      <c r="M36" s="1">
        <v>38157</v>
      </c>
      <c r="N36" t="s">
        <v>166</v>
      </c>
      <c r="O36" t="s">
        <v>163</v>
      </c>
      <c r="P36" t="s">
        <v>200</v>
      </c>
      <c r="Q36" t="s">
        <v>16</v>
      </c>
      <c r="T36" t="s">
        <v>165</v>
      </c>
      <c r="U36" t="s">
        <v>1</v>
      </c>
      <c r="V36" s="1">
        <v>38157</v>
      </c>
      <c r="W36" t="s">
        <v>166</v>
      </c>
      <c r="X36" t="s">
        <v>163</v>
      </c>
      <c r="Y36" t="s">
        <v>164</v>
      </c>
      <c r="Z36" t="s">
        <v>16</v>
      </c>
      <c r="AF36" s="1"/>
    </row>
    <row r="37" spans="2:32" x14ac:dyDescent="0.2">
      <c r="B37" t="s">
        <v>183</v>
      </c>
      <c r="C37" t="s">
        <v>41</v>
      </c>
      <c r="D37" s="1">
        <v>38091</v>
      </c>
      <c r="E37" t="s">
        <v>184</v>
      </c>
      <c r="F37" t="s">
        <v>163</v>
      </c>
      <c r="G37" t="s">
        <v>191</v>
      </c>
      <c r="H37" t="s">
        <v>16</v>
      </c>
      <c r="K37" t="s">
        <v>177</v>
      </c>
      <c r="L37" t="s">
        <v>21</v>
      </c>
      <c r="M37" s="1">
        <v>37803</v>
      </c>
      <c r="N37" t="s">
        <v>178</v>
      </c>
      <c r="O37" t="s">
        <v>163</v>
      </c>
      <c r="P37" t="s">
        <v>201</v>
      </c>
      <c r="Q37" t="s">
        <v>16</v>
      </c>
      <c r="T37" t="s">
        <v>168</v>
      </c>
      <c r="U37" t="s">
        <v>14</v>
      </c>
      <c r="V37" s="1">
        <v>38524</v>
      </c>
      <c r="W37" t="s">
        <v>169</v>
      </c>
      <c r="X37" t="s">
        <v>158</v>
      </c>
      <c r="Y37" t="s">
        <v>167</v>
      </c>
      <c r="Z37" t="s">
        <v>34</v>
      </c>
      <c r="AF37" s="1"/>
    </row>
    <row r="38" spans="2:32" x14ac:dyDescent="0.2">
      <c r="B38" t="s">
        <v>177</v>
      </c>
      <c r="C38" t="s">
        <v>21</v>
      </c>
      <c r="D38" s="1">
        <v>37803</v>
      </c>
      <c r="E38" t="s">
        <v>178</v>
      </c>
      <c r="F38" t="s">
        <v>163</v>
      </c>
      <c r="G38" t="s">
        <v>192</v>
      </c>
      <c r="H38" t="s">
        <v>16</v>
      </c>
      <c r="K38" t="s">
        <v>168</v>
      </c>
      <c r="L38" t="s">
        <v>14</v>
      </c>
      <c r="M38" s="1">
        <v>38524</v>
      </c>
      <c r="N38" t="s">
        <v>169</v>
      </c>
      <c r="O38" t="s">
        <v>158</v>
      </c>
      <c r="P38" t="s">
        <v>202</v>
      </c>
      <c r="Q38" t="s">
        <v>16</v>
      </c>
      <c r="T38" t="s">
        <v>171</v>
      </c>
      <c r="U38" t="s">
        <v>73</v>
      </c>
      <c r="V38" s="1">
        <v>38490</v>
      </c>
      <c r="W38" t="s">
        <v>172</v>
      </c>
      <c r="X38" t="s">
        <v>158</v>
      </c>
      <c r="Y38" t="s">
        <v>170</v>
      </c>
      <c r="Z38" t="s">
        <v>34</v>
      </c>
      <c r="AF38" s="1"/>
    </row>
    <row r="39" spans="2:32" x14ac:dyDescent="0.2">
      <c r="B39" t="s">
        <v>168</v>
      </c>
      <c r="C39" t="s">
        <v>14</v>
      </c>
      <c r="D39" s="1">
        <v>38524</v>
      </c>
      <c r="E39" t="s">
        <v>169</v>
      </c>
      <c r="F39" t="s">
        <v>158</v>
      </c>
      <c r="G39" t="s">
        <v>193</v>
      </c>
      <c r="H39" t="s">
        <v>16</v>
      </c>
      <c r="K39" t="s">
        <v>174</v>
      </c>
      <c r="L39" t="s">
        <v>36</v>
      </c>
      <c r="M39" s="1">
        <v>38481</v>
      </c>
      <c r="N39" t="s">
        <v>175</v>
      </c>
      <c r="O39" t="s">
        <v>158</v>
      </c>
      <c r="P39" t="s">
        <v>203</v>
      </c>
      <c r="Q39" t="s">
        <v>34</v>
      </c>
      <c r="T39" t="s">
        <v>174</v>
      </c>
      <c r="U39" t="s">
        <v>36</v>
      </c>
      <c r="V39" s="1">
        <v>38481</v>
      </c>
      <c r="W39" t="s">
        <v>175</v>
      </c>
      <c r="X39" t="s">
        <v>158</v>
      </c>
      <c r="Y39" t="s">
        <v>173</v>
      </c>
      <c r="Z39" t="s">
        <v>34</v>
      </c>
      <c r="AF39" s="1"/>
    </row>
    <row r="40" spans="2:32" x14ac:dyDescent="0.2">
      <c r="B40" t="s">
        <v>174</v>
      </c>
      <c r="C40" t="s">
        <v>36</v>
      </c>
      <c r="D40" s="1">
        <v>38481</v>
      </c>
      <c r="E40" t="s">
        <v>175</v>
      </c>
      <c r="F40" t="s">
        <v>158</v>
      </c>
      <c r="G40" t="s">
        <v>194</v>
      </c>
      <c r="H40" t="s">
        <v>16</v>
      </c>
      <c r="K40" t="s">
        <v>171</v>
      </c>
      <c r="L40" t="s">
        <v>73</v>
      </c>
      <c r="M40" s="1">
        <v>38490</v>
      </c>
      <c r="N40" t="s">
        <v>172</v>
      </c>
      <c r="O40" t="s">
        <v>158</v>
      </c>
      <c r="P40" t="s">
        <v>204</v>
      </c>
      <c r="Q40" t="s">
        <v>34</v>
      </c>
      <c r="T40" t="s">
        <v>177</v>
      </c>
      <c r="U40" t="s">
        <v>21</v>
      </c>
      <c r="V40" s="1">
        <v>37803</v>
      </c>
      <c r="W40" t="s">
        <v>178</v>
      </c>
      <c r="X40" t="s">
        <v>163</v>
      </c>
      <c r="Y40" t="s">
        <v>176</v>
      </c>
      <c r="Z40" t="s">
        <v>34</v>
      </c>
      <c r="AF40" s="1"/>
    </row>
    <row r="41" spans="2:32" x14ac:dyDescent="0.2">
      <c r="B41" t="s">
        <v>171</v>
      </c>
      <c r="C41" t="s">
        <v>73</v>
      </c>
      <c r="D41" s="1">
        <v>38490</v>
      </c>
      <c r="E41" t="s">
        <v>172</v>
      </c>
      <c r="F41" t="s">
        <v>158</v>
      </c>
      <c r="G41" t="s">
        <v>195</v>
      </c>
      <c r="H41" t="s">
        <v>34</v>
      </c>
      <c r="K41" t="s">
        <v>180</v>
      </c>
      <c r="L41" t="s">
        <v>73</v>
      </c>
      <c r="M41" s="1">
        <v>38457</v>
      </c>
      <c r="N41" t="s">
        <v>181</v>
      </c>
      <c r="O41" t="s">
        <v>158</v>
      </c>
      <c r="P41" t="s">
        <v>205</v>
      </c>
      <c r="Q41" t="s">
        <v>34</v>
      </c>
      <c r="T41" t="s">
        <v>180</v>
      </c>
      <c r="U41" t="s">
        <v>73</v>
      </c>
      <c r="V41" s="1">
        <v>38457</v>
      </c>
      <c r="W41" t="s">
        <v>181</v>
      </c>
      <c r="X41" t="s">
        <v>158</v>
      </c>
      <c r="Y41" t="s">
        <v>179</v>
      </c>
      <c r="Z41" t="s">
        <v>71</v>
      </c>
      <c r="AF41" s="1"/>
    </row>
    <row r="42" spans="2:32" x14ac:dyDescent="0.2">
      <c r="B42" t="s">
        <v>186</v>
      </c>
      <c r="C42" t="s">
        <v>32</v>
      </c>
      <c r="D42" s="1">
        <v>38456</v>
      </c>
      <c r="E42" t="s">
        <v>187</v>
      </c>
      <c r="F42" t="s">
        <v>158</v>
      </c>
      <c r="G42" t="s">
        <v>392</v>
      </c>
      <c r="H42" t="s">
        <v>34</v>
      </c>
      <c r="K42" t="s">
        <v>186</v>
      </c>
      <c r="L42" t="s">
        <v>32</v>
      </c>
      <c r="M42" s="1">
        <v>38456</v>
      </c>
      <c r="N42" t="s">
        <v>187</v>
      </c>
      <c r="O42" t="s">
        <v>158</v>
      </c>
      <c r="P42" t="s">
        <v>393</v>
      </c>
      <c r="Q42" t="s">
        <v>34</v>
      </c>
      <c r="T42" t="s">
        <v>183</v>
      </c>
      <c r="U42" t="s">
        <v>41</v>
      </c>
      <c r="V42" s="1">
        <v>38091</v>
      </c>
      <c r="W42" t="s">
        <v>184</v>
      </c>
      <c r="X42" t="s">
        <v>163</v>
      </c>
      <c r="Y42" t="s">
        <v>182</v>
      </c>
      <c r="Z42" t="s">
        <v>71</v>
      </c>
      <c r="AF42" s="1"/>
    </row>
    <row r="43" spans="2:32" x14ac:dyDescent="0.2">
      <c r="B43" t="s">
        <v>180</v>
      </c>
      <c r="C43" t="s">
        <v>73</v>
      </c>
      <c r="D43" s="1">
        <v>38457</v>
      </c>
      <c r="E43" t="s">
        <v>181</v>
      </c>
      <c r="F43" t="s">
        <v>158</v>
      </c>
      <c r="G43" t="s">
        <v>196</v>
      </c>
      <c r="H43" t="s">
        <v>34</v>
      </c>
      <c r="K43" t="s">
        <v>188</v>
      </c>
      <c r="L43" t="s">
        <v>1</v>
      </c>
      <c r="M43" s="1">
        <v>38247</v>
      </c>
      <c r="N43" t="s">
        <v>189</v>
      </c>
      <c r="O43" t="s">
        <v>158</v>
      </c>
      <c r="P43" t="s">
        <v>206</v>
      </c>
      <c r="Q43" t="s">
        <v>71</v>
      </c>
      <c r="T43" t="s">
        <v>186</v>
      </c>
      <c r="U43" t="s">
        <v>32</v>
      </c>
      <c r="V43" s="1">
        <v>38456</v>
      </c>
      <c r="W43" t="s">
        <v>187</v>
      </c>
      <c r="X43" t="s">
        <v>158</v>
      </c>
      <c r="Y43" t="s">
        <v>185</v>
      </c>
      <c r="Z43" t="s">
        <v>71</v>
      </c>
      <c r="AF43" s="1"/>
    </row>
    <row r="44" spans="2:32" x14ac:dyDescent="0.2">
      <c r="B44" t="s">
        <v>188</v>
      </c>
      <c r="C44" t="s">
        <v>1</v>
      </c>
      <c r="D44" s="1">
        <v>38247</v>
      </c>
      <c r="E44" t="s">
        <v>189</v>
      </c>
      <c r="F44" t="s">
        <v>158</v>
      </c>
      <c r="G44" t="s">
        <v>197</v>
      </c>
      <c r="H44" t="s">
        <v>71</v>
      </c>
      <c r="M44" s="1"/>
      <c r="V44" s="1"/>
    </row>
    <row r="45" spans="2:32" x14ac:dyDescent="0.2">
      <c r="D45" s="1"/>
      <c r="M45" s="1"/>
      <c r="V45" s="1"/>
    </row>
    <row r="46" spans="2:32" x14ac:dyDescent="0.2">
      <c r="D46" s="1"/>
      <c r="M46" s="1"/>
    </row>
    <row r="47" spans="2:32" s="54" customFormat="1" x14ac:dyDescent="0.2">
      <c r="AA47" s="56"/>
    </row>
    <row r="48" spans="2:32" x14ac:dyDescent="0.2">
      <c r="B48" s="2" t="s">
        <v>84</v>
      </c>
      <c r="C48" s="3" t="s">
        <v>85</v>
      </c>
      <c r="D48" s="3" t="s">
        <v>86</v>
      </c>
      <c r="E48" s="3" t="s">
        <v>87</v>
      </c>
      <c r="F48" s="3" t="s">
        <v>88</v>
      </c>
      <c r="G48" s="3" t="s">
        <v>83</v>
      </c>
      <c r="H48" s="3" t="s">
        <v>89</v>
      </c>
      <c r="K48" s="2" t="s">
        <v>84</v>
      </c>
      <c r="L48" s="3" t="s">
        <v>85</v>
      </c>
      <c r="M48" s="3" t="s">
        <v>86</v>
      </c>
      <c r="N48" s="3" t="s">
        <v>87</v>
      </c>
      <c r="O48" s="3" t="s">
        <v>88</v>
      </c>
      <c r="P48" s="3" t="s">
        <v>83</v>
      </c>
      <c r="Q48" s="4" t="s">
        <v>89</v>
      </c>
      <c r="T48" s="2" t="s">
        <v>84</v>
      </c>
      <c r="U48" s="3" t="s">
        <v>85</v>
      </c>
      <c r="V48" s="3" t="s">
        <v>86</v>
      </c>
      <c r="W48" s="3" t="s">
        <v>87</v>
      </c>
      <c r="X48" s="3" t="s">
        <v>88</v>
      </c>
      <c r="Y48" s="3" t="s">
        <v>83</v>
      </c>
      <c r="Z48" s="4" t="s">
        <v>89</v>
      </c>
    </row>
    <row r="49" spans="2:26" x14ac:dyDescent="0.2">
      <c r="B49" t="s">
        <v>207</v>
      </c>
      <c r="C49" t="s">
        <v>208</v>
      </c>
      <c r="D49" s="1">
        <v>38609</v>
      </c>
      <c r="E49" t="s">
        <v>209</v>
      </c>
      <c r="F49" t="s">
        <v>12</v>
      </c>
      <c r="G49" t="s">
        <v>254</v>
      </c>
      <c r="H49" t="s">
        <v>4</v>
      </c>
      <c r="K49" t="s">
        <v>207</v>
      </c>
      <c r="L49" t="s">
        <v>208</v>
      </c>
      <c r="M49" s="1">
        <v>38609</v>
      </c>
      <c r="N49" t="s">
        <v>209</v>
      </c>
      <c r="O49" t="s">
        <v>12</v>
      </c>
      <c r="P49" t="s">
        <v>275</v>
      </c>
      <c r="Q49" t="s">
        <v>4</v>
      </c>
      <c r="T49" t="s">
        <v>207</v>
      </c>
      <c r="U49" t="s">
        <v>208</v>
      </c>
      <c r="V49" s="1">
        <v>38609</v>
      </c>
      <c r="W49" t="s">
        <v>209</v>
      </c>
      <c r="X49" t="s">
        <v>12</v>
      </c>
      <c r="Y49" t="s">
        <v>295</v>
      </c>
      <c r="Z49" t="s">
        <v>4</v>
      </c>
    </row>
    <row r="50" spans="2:26" x14ac:dyDescent="0.2">
      <c r="B50" t="s">
        <v>210</v>
      </c>
      <c r="C50" t="s">
        <v>14</v>
      </c>
      <c r="D50" s="1">
        <v>38692</v>
      </c>
      <c r="E50" t="s">
        <v>211</v>
      </c>
      <c r="F50" t="s">
        <v>12</v>
      </c>
      <c r="G50" t="s">
        <v>255</v>
      </c>
      <c r="H50" t="s">
        <v>4</v>
      </c>
      <c r="K50" t="s">
        <v>216</v>
      </c>
      <c r="L50" t="s">
        <v>18</v>
      </c>
      <c r="M50" s="1">
        <v>38608</v>
      </c>
      <c r="N50" t="s">
        <v>217</v>
      </c>
      <c r="O50" t="s">
        <v>12</v>
      </c>
      <c r="P50" t="s">
        <v>276</v>
      </c>
      <c r="Q50" t="s">
        <v>4</v>
      </c>
      <c r="T50" t="s">
        <v>214</v>
      </c>
      <c r="U50" t="s">
        <v>6</v>
      </c>
      <c r="V50" s="1">
        <v>38576</v>
      </c>
      <c r="W50" t="s">
        <v>215</v>
      </c>
      <c r="X50" t="s">
        <v>12</v>
      </c>
      <c r="Y50" t="s">
        <v>296</v>
      </c>
      <c r="Z50" t="s">
        <v>4</v>
      </c>
    </row>
    <row r="51" spans="2:26" x14ac:dyDescent="0.2">
      <c r="B51" t="s">
        <v>216</v>
      </c>
      <c r="C51" t="s">
        <v>18</v>
      </c>
      <c r="D51" s="1">
        <v>38608</v>
      </c>
      <c r="E51" t="s">
        <v>217</v>
      </c>
      <c r="F51" t="s">
        <v>12</v>
      </c>
      <c r="G51" t="s">
        <v>256</v>
      </c>
      <c r="H51" t="s">
        <v>4</v>
      </c>
      <c r="K51" t="s">
        <v>210</v>
      </c>
      <c r="L51" t="s">
        <v>14</v>
      </c>
      <c r="M51" s="1">
        <v>38692</v>
      </c>
      <c r="N51" t="s">
        <v>211</v>
      </c>
      <c r="O51" t="s">
        <v>12</v>
      </c>
      <c r="P51" t="s">
        <v>277</v>
      </c>
      <c r="Q51" t="s">
        <v>4</v>
      </c>
      <c r="T51" t="s">
        <v>216</v>
      </c>
      <c r="U51" t="s">
        <v>18</v>
      </c>
      <c r="V51" s="1">
        <v>38608</v>
      </c>
      <c r="W51" t="s">
        <v>217</v>
      </c>
      <c r="X51" t="s">
        <v>12</v>
      </c>
      <c r="Y51" t="s">
        <v>297</v>
      </c>
      <c r="Z51" t="s">
        <v>4</v>
      </c>
    </row>
    <row r="52" spans="2:26" x14ac:dyDescent="0.2">
      <c r="B52" t="s">
        <v>214</v>
      </c>
      <c r="C52" t="s">
        <v>6</v>
      </c>
      <c r="D52" s="1">
        <v>38576</v>
      </c>
      <c r="E52" t="s">
        <v>215</v>
      </c>
      <c r="F52" t="s">
        <v>12</v>
      </c>
      <c r="G52" t="s">
        <v>257</v>
      </c>
      <c r="H52" t="s">
        <v>4</v>
      </c>
      <c r="K52" t="s">
        <v>218</v>
      </c>
      <c r="L52" t="s">
        <v>32</v>
      </c>
      <c r="M52" s="1">
        <v>38799</v>
      </c>
      <c r="N52" t="s">
        <v>219</v>
      </c>
      <c r="O52" t="s">
        <v>12</v>
      </c>
      <c r="P52" t="s">
        <v>278</v>
      </c>
      <c r="Q52" t="s">
        <v>16</v>
      </c>
      <c r="T52" t="s">
        <v>226</v>
      </c>
      <c r="U52" t="s">
        <v>14</v>
      </c>
      <c r="V52" s="1">
        <v>38833</v>
      </c>
      <c r="W52" t="s">
        <v>227</v>
      </c>
      <c r="X52" t="s">
        <v>12</v>
      </c>
      <c r="Y52" t="s">
        <v>298</v>
      </c>
      <c r="Z52" t="s">
        <v>4</v>
      </c>
    </row>
    <row r="53" spans="2:26" x14ac:dyDescent="0.2">
      <c r="B53" t="s">
        <v>218</v>
      </c>
      <c r="C53" t="s">
        <v>32</v>
      </c>
      <c r="D53" s="1">
        <v>38799</v>
      </c>
      <c r="E53" t="s">
        <v>219</v>
      </c>
      <c r="F53" t="s">
        <v>12</v>
      </c>
      <c r="G53" t="s">
        <v>258</v>
      </c>
      <c r="H53" t="s">
        <v>4</v>
      </c>
      <c r="K53" t="s">
        <v>214</v>
      </c>
      <c r="L53" t="s">
        <v>6</v>
      </c>
      <c r="M53" s="1">
        <v>38576</v>
      </c>
      <c r="N53" t="s">
        <v>215</v>
      </c>
      <c r="O53" t="s">
        <v>12</v>
      </c>
      <c r="P53" t="s">
        <v>279</v>
      </c>
      <c r="Q53" t="s">
        <v>16</v>
      </c>
      <c r="T53" t="s">
        <v>218</v>
      </c>
      <c r="U53" t="s">
        <v>32</v>
      </c>
      <c r="V53" s="1">
        <v>38799</v>
      </c>
      <c r="W53" t="s">
        <v>219</v>
      </c>
      <c r="X53" t="s">
        <v>12</v>
      </c>
      <c r="Y53" t="s">
        <v>299</v>
      </c>
      <c r="Z53" t="s">
        <v>4</v>
      </c>
    </row>
    <row r="54" spans="2:26" x14ac:dyDescent="0.2">
      <c r="B54" t="s">
        <v>212</v>
      </c>
      <c r="C54" t="s">
        <v>32</v>
      </c>
      <c r="D54" s="1">
        <v>38980</v>
      </c>
      <c r="E54" t="s">
        <v>213</v>
      </c>
      <c r="F54" t="s">
        <v>3</v>
      </c>
      <c r="G54" t="s">
        <v>259</v>
      </c>
      <c r="H54" t="s">
        <v>4</v>
      </c>
      <c r="K54" t="s">
        <v>222</v>
      </c>
      <c r="L54" t="s">
        <v>14</v>
      </c>
      <c r="M54" s="1">
        <v>38848</v>
      </c>
      <c r="N54" t="s">
        <v>223</v>
      </c>
      <c r="O54" t="s">
        <v>12</v>
      </c>
      <c r="P54" t="s">
        <v>280</v>
      </c>
      <c r="Q54" t="s">
        <v>16</v>
      </c>
      <c r="T54" t="s">
        <v>222</v>
      </c>
      <c r="U54" t="s">
        <v>14</v>
      </c>
      <c r="V54" s="1">
        <v>38848</v>
      </c>
      <c r="W54" t="s">
        <v>223</v>
      </c>
      <c r="X54" t="s">
        <v>12</v>
      </c>
      <c r="Y54" t="s">
        <v>300</v>
      </c>
      <c r="Z54" t="s">
        <v>4</v>
      </c>
    </row>
    <row r="55" spans="2:26" x14ac:dyDescent="0.2">
      <c r="B55" t="s">
        <v>222</v>
      </c>
      <c r="C55" t="s">
        <v>14</v>
      </c>
      <c r="D55" s="1">
        <v>38848</v>
      </c>
      <c r="E55" t="s">
        <v>223</v>
      </c>
      <c r="F55" t="s">
        <v>12</v>
      </c>
      <c r="G55" t="s">
        <v>260</v>
      </c>
      <c r="H55" t="s">
        <v>16</v>
      </c>
      <c r="K55" t="s">
        <v>226</v>
      </c>
      <c r="L55" t="s">
        <v>14</v>
      </c>
      <c r="M55" s="1">
        <v>38833</v>
      </c>
      <c r="N55" t="s">
        <v>227</v>
      </c>
      <c r="O55" t="s">
        <v>12</v>
      </c>
      <c r="P55" t="s">
        <v>281</v>
      </c>
      <c r="Q55" t="s">
        <v>16</v>
      </c>
      <c r="T55" t="s">
        <v>210</v>
      </c>
      <c r="U55" t="s">
        <v>14</v>
      </c>
      <c r="V55" s="1">
        <v>38692</v>
      </c>
      <c r="W55" t="s">
        <v>211</v>
      </c>
      <c r="X55" t="s">
        <v>12</v>
      </c>
      <c r="Y55" t="s">
        <v>301</v>
      </c>
      <c r="Z55" t="s">
        <v>4</v>
      </c>
    </row>
    <row r="56" spans="2:26" x14ac:dyDescent="0.2">
      <c r="B56" t="s">
        <v>226</v>
      </c>
      <c r="C56" t="s">
        <v>14</v>
      </c>
      <c r="D56" s="1">
        <v>38833</v>
      </c>
      <c r="E56" t="s">
        <v>227</v>
      </c>
      <c r="F56" t="s">
        <v>12</v>
      </c>
      <c r="G56" t="s">
        <v>261</v>
      </c>
      <c r="H56" t="s">
        <v>16</v>
      </c>
      <c r="K56" t="s">
        <v>212</v>
      </c>
      <c r="L56" t="s">
        <v>32</v>
      </c>
      <c r="M56" s="1">
        <v>38980</v>
      </c>
      <c r="N56" t="s">
        <v>213</v>
      </c>
      <c r="O56" t="s">
        <v>3</v>
      </c>
      <c r="P56" t="s">
        <v>282</v>
      </c>
      <c r="Q56" t="s">
        <v>16</v>
      </c>
      <c r="T56" t="s">
        <v>232</v>
      </c>
      <c r="U56" t="s">
        <v>32</v>
      </c>
      <c r="V56" s="1">
        <v>39189</v>
      </c>
      <c r="W56" t="s">
        <v>233</v>
      </c>
      <c r="X56" t="s">
        <v>3</v>
      </c>
      <c r="Y56" t="s">
        <v>302</v>
      </c>
      <c r="Z56" t="s">
        <v>16</v>
      </c>
    </row>
    <row r="57" spans="2:26" x14ac:dyDescent="0.2">
      <c r="B57" t="s">
        <v>220</v>
      </c>
      <c r="C57" t="s">
        <v>6</v>
      </c>
      <c r="D57" s="1">
        <v>38911</v>
      </c>
      <c r="E57" t="s">
        <v>221</v>
      </c>
      <c r="F57" t="s">
        <v>3</v>
      </c>
      <c r="G57" t="s">
        <v>262</v>
      </c>
      <c r="H57" t="s">
        <v>16</v>
      </c>
      <c r="K57" t="s">
        <v>220</v>
      </c>
      <c r="L57" t="s">
        <v>6</v>
      </c>
      <c r="M57" s="1">
        <v>38911</v>
      </c>
      <c r="N57" t="s">
        <v>221</v>
      </c>
      <c r="O57" t="s">
        <v>3</v>
      </c>
      <c r="P57" t="s">
        <v>283</v>
      </c>
      <c r="Q57" t="s">
        <v>16</v>
      </c>
      <c r="T57" t="s">
        <v>212</v>
      </c>
      <c r="U57" t="s">
        <v>32</v>
      </c>
      <c r="V57" s="1">
        <v>38980</v>
      </c>
      <c r="W57" t="s">
        <v>213</v>
      </c>
      <c r="X57" t="s">
        <v>3</v>
      </c>
      <c r="Y57" t="s">
        <v>303</v>
      </c>
      <c r="Z57" t="s">
        <v>16</v>
      </c>
    </row>
    <row r="58" spans="2:26" x14ac:dyDescent="0.2">
      <c r="B58" t="s">
        <v>228</v>
      </c>
      <c r="C58" t="s">
        <v>32</v>
      </c>
      <c r="D58" s="1">
        <v>39071</v>
      </c>
      <c r="E58" t="s">
        <v>229</v>
      </c>
      <c r="F58" t="s">
        <v>3</v>
      </c>
      <c r="G58" t="s">
        <v>263</v>
      </c>
      <c r="H58" t="s">
        <v>16</v>
      </c>
      <c r="K58" t="s">
        <v>224</v>
      </c>
      <c r="L58" t="s">
        <v>14</v>
      </c>
      <c r="M58" s="1">
        <v>39198</v>
      </c>
      <c r="N58" t="s">
        <v>225</v>
      </c>
      <c r="O58" t="s">
        <v>3</v>
      </c>
      <c r="P58" t="s">
        <v>284</v>
      </c>
      <c r="Q58" t="s">
        <v>34</v>
      </c>
      <c r="T58" t="s">
        <v>230</v>
      </c>
      <c r="U58" t="s">
        <v>14</v>
      </c>
      <c r="V58" s="1">
        <v>39160</v>
      </c>
      <c r="W58" t="s">
        <v>231</v>
      </c>
      <c r="X58" t="s">
        <v>3</v>
      </c>
      <c r="Y58" t="s">
        <v>304</v>
      </c>
      <c r="Z58" t="s">
        <v>34</v>
      </c>
    </row>
    <row r="59" spans="2:26" x14ac:dyDescent="0.2">
      <c r="B59" t="s">
        <v>230</v>
      </c>
      <c r="C59" t="s">
        <v>14</v>
      </c>
      <c r="D59" s="1">
        <v>39160</v>
      </c>
      <c r="E59" t="s">
        <v>231</v>
      </c>
      <c r="F59" t="s">
        <v>3</v>
      </c>
      <c r="G59" t="s">
        <v>264</v>
      </c>
      <c r="H59" t="s">
        <v>16</v>
      </c>
      <c r="K59" t="s">
        <v>230</v>
      </c>
      <c r="L59" t="s">
        <v>14</v>
      </c>
      <c r="M59" s="1">
        <v>39160</v>
      </c>
      <c r="N59" t="s">
        <v>231</v>
      </c>
      <c r="O59" t="s">
        <v>3</v>
      </c>
      <c r="P59" t="s">
        <v>285</v>
      </c>
      <c r="Q59" t="s">
        <v>34</v>
      </c>
      <c r="T59" t="s">
        <v>234</v>
      </c>
      <c r="U59" t="s">
        <v>14</v>
      </c>
      <c r="V59" s="1">
        <v>38660</v>
      </c>
      <c r="W59" t="s">
        <v>235</v>
      </c>
      <c r="X59" t="s">
        <v>12</v>
      </c>
      <c r="Y59" t="s">
        <v>305</v>
      </c>
      <c r="Z59" t="s">
        <v>34</v>
      </c>
    </row>
    <row r="60" spans="2:26" x14ac:dyDescent="0.2">
      <c r="B60" t="s">
        <v>232</v>
      </c>
      <c r="C60" t="s">
        <v>32</v>
      </c>
      <c r="D60" s="1">
        <v>39189</v>
      </c>
      <c r="E60" t="s">
        <v>233</v>
      </c>
      <c r="F60" t="s">
        <v>3</v>
      </c>
      <c r="G60" t="s">
        <v>265</v>
      </c>
      <c r="H60" t="s">
        <v>16</v>
      </c>
      <c r="K60" t="s">
        <v>228</v>
      </c>
      <c r="L60" t="s">
        <v>32</v>
      </c>
      <c r="M60" s="1">
        <v>39071</v>
      </c>
      <c r="N60" t="s">
        <v>229</v>
      </c>
      <c r="O60" t="s">
        <v>3</v>
      </c>
      <c r="P60" t="s">
        <v>286</v>
      </c>
      <c r="Q60" t="s">
        <v>34</v>
      </c>
      <c r="T60" t="s">
        <v>228</v>
      </c>
      <c r="U60" t="s">
        <v>32</v>
      </c>
      <c r="V60" s="1">
        <v>39071</v>
      </c>
      <c r="W60" t="s">
        <v>229</v>
      </c>
      <c r="X60" t="s">
        <v>3</v>
      </c>
      <c r="Y60" t="s">
        <v>306</v>
      </c>
      <c r="Z60" t="s">
        <v>34</v>
      </c>
    </row>
    <row r="61" spans="2:26" x14ac:dyDescent="0.2">
      <c r="B61" t="s">
        <v>224</v>
      </c>
      <c r="C61" t="s">
        <v>14</v>
      </c>
      <c r="D61" s="1">
        <v>39198</v>
      </c>
      <c r="E61" t="s">
        <v>225</v>
      </c>
      <c r="F61" t="s">
        <v>3</v>
      </c>
      <c r="G61" t="s">
        <v>266</v>
      </c>
      <c r="H61" t="s">
        <v>16</v>
      </c>
      <c r="K61" t="s">
        <v>234</v>
      </c>
      <c r="L61" t="s">
        <v>14</v>
      </c>
      <c r="M61" s="1">
        <v>38660</v>
      </c>
      <c r="N61" t="s">
        <v>235</v>
      </c>
      <c r="O61" t="s">
        <v>12</v>
      </c>
      <c r="P61" t="s">
        <v>287</v>
      </c>
      <c r="Q61" t="s">
        <v>34</v>
      </c>
      <c r="T61" t="s">
        <v>224</v>
      </c>
      <c r="U61" t="s">
        <v>14</v>
      </c>
      <c r="V61" s="1">
        <v>39198</v>
      </c>
      <c r="W61" t="s">
        <v>225</v>
      </c>
      <c r="X61" t="s">
        <v>3</v>
      </c>
      <c r="Y61" t="s">
        <v>307</v>
      </c>
      <c r="Z61" t="s">
        <v>34</v>
      </c>
    </row>
    <row r="62" spans="2:26" x14ac:dyDescent="0.2">
      <c r="B62" t="s">
        <v>234</v>
      </c>
      <c r="C62" t="s">
        <v>14</v>
      </c>
      <c r="D62" s="1">
        <v>38660</v>
      </c>
      <c r="E62" t="s">
        <v>235</v>
      </c>
      <c r="F62" t="s">
        <v>12</v>
      </c>
      <c r="G62" t="s">
        <v>267</v>
      </c>
      <c r="H62" t="s">
        <v>34</v>
      </c>
      <c r="K62" t="s">
        <v>232</v>
      </c>
      <c r="L62" t="s">
        <v>32</v>
      </c>
      <c r="M62" s="1">
        <v>39189</v>
      </c>
      <c r="N62" t="s">
        <v>233</v>
      </c>
      <c r="O62" t="s">
        <v>3</v>
      </c>
      <c r="P62" t="s">
        <v>288</v>
      </c>
      <c r="Q62" t="s">
        <v>34</v>
      </c>
      <c r="T62" t="s">
        <v>238</v>
      </c>
      <c r="U62" t="s">
        <v>239</v>
      </c>
      <c r="V62" s="1">
        <v>39017</v>
      </c>
      <c r="W62" t="s">
        <v>240</v>
      </c>
      <c r="X62" t="s">
        <v>3</v>
      </c>
      <c r="Y62" t="s">
        <v>308</v>
      </c>
      <c r="Z62" t="s">
        <v>71</v>
      </c>
    </row>
    <row r="63" spans="2:26" x14ac:dyDescent="0.2">
      <c r="B63" t="s">
        <v>238</v>
      </c>
      <c r="C63" t="s">
        <v>239</v>
      </c>
      <c r="D63" s="1">
        <v>39017</v>
      </c>
      <c r="E63" t="s">
        <v>240</v>
      </c>
      <c r="F63" t="s">
        <v>3</v>
      </c>
      <c r="G63" t="s">
        <v>268</v>
      </c>
      <c r="H63" t="s">
        <v>34</v>
      </c>
      <c r="K63" t="s">
        <v>238</v>
      </c>
      <c r="L63" t="s">
        <v>239</v>
      </c>
      <c r="M63" s="1">
        <v>39017</v>
      </c>
      <c r="N63" t="s">
        <v>240</v>
      </c>
      <c r="O63" t="s">
        <v>3</v>
      </c>
      <c r="P63" t="s">
        <v>289</v>
      </c>
      <c r="Q63" t="s">
        <v>34</v>
      </c>
      <c r="T63" t="s">
        <v>248</v>
      </c>
      <c r="U63" t="s">
        <v>36</v>
      </c>
      <c r="V63" s="1">
        <v>38755</v>
      </c>
      <c r="W63" t="s">
        <v>249</v>
      </c>
      <c r="X63" t="s">
        <v>12</v>
      </c>
      <c r="Y63" t="s">
        <v>309</v>
      </c>
      <c r="Z63" t="s">
        <v>77</v>
      </c>
    </row>
    <row r="64" spans="2:26" x14ac:dyDescent="0.2">
      <c r="B64" t="s">
        <v>236</v>
      </c>
      <c r="C64" t="s">
        <v>1</v>
      </c>
      <c r="D64" s="1">
        <v>39015</v>
      </c>
      <c r="E64" t="s">
        <v>237</v>
      </c>
      <c r="F64" t="s">
        <v>3</v>
      </c>
      <c r="G64" t="s">
        <v>269</v>
      </c>
      <c r="H64" t="s">
        <v>34</v>
      </c>
      <c r="K64" t="s">
        <v>243</v>
      </c>
      <c r="L64" t="s">
        <v>6</v>
      </c>
      <c r="M64" s="1">
        <v>38861</v>
      </c>
      <c r="N64" t="s">
        <v>244</v>
      </c>
      <c r="O64" t="s">
        <v>12</v>
      </c>
      <c r="P64" t="s">
        <v>290</v>
      </c>
      <c r="Q64" t="s">
        <v>77</v>
      </c>
      <c r="T64" t="s">
        <v>241</v>
      </c>
      <c r="U64" t="s">
        <v>32</v>
      </c>
      <c r="V64" s="1">
        <v>38967</v>
      </c>
      <c r="W64" t="s">
        <v>242</v>
      </c>
      <c r="X64" t="s">
        <v>3</v>
      </c>
      <c r="Y64" t="s">
        <v>310</v>
      </c>
      <c r="Z64" t="s">
        <v>77</v>
      </c>
    </row>
    <row r="65" spans="2:27" x14ac:dyDescent="0.2">
      <c r="B65" t="s">
        <v>241</v>
      </c>
      <c r="C65" t="s">
        <v>32</v>
      </c>
      <c r="D65" s="1">
        <v>38967</v>
      </c>
      <c r="E65" t="s">
        <v>242</v>
      </c>
      <c r="F65" t="s">
        <v>3</v>
      </c>
      <c r="G65" t="s">
        <v>270</v>
      </c>
      <c r="H65" t="s">
        <v>34</v>
      </c>
      <c r="K65" t="s">
        <v>236</v>
      </c>
      <c r="L65" t="s">
        <v>1</v>
      </c>
      <c r="M65" s="1">
        <v>39015</v>
      </c>
      <c r="N65" t="s">
        <v>237</v>
      </c>
      <c r="O65" t="s">
        <v>3</v>
      </c>
      <c r="P65" t="s">
        <v>291</v>
      </c>
      <c r="Q65" t="s">
        <v>77</v>
      </c>
      <c r="T65" t="s">
        <v>243</v>
      </c>
      <c r="U65" t="s">
        <v>6</v>
      </c>
      <c r="V65" s="1">
        <v>38861</v>
      </c>
      <c r="W65" t="s">
        <v>244</v>
      </c>
      <c r="X65" t="s">
        <v>12</v>
      </c>
      <c r="Y65" t="s">
        <v>311</v>
      </c>
      <c r="Z65" t="s">
        <v>111</v>
      </c>
    </row>
    <row r="66" spans="2:27" x14ac:dyDescent="0.2">
      <c r="B66" t="s">
        <v>245</v>
      </c>
      <c r="C66" t="s">
        <v>246</v>
      </c>
      <c r="D66" s="1">
        <v>39255</v>
      </c>
      <c r="E66" t="s">
        <v>247</v>
      </c>
      <c r="F66" t="s">
        <v>3</v>
      </c>
      <c r="G66" t="s">
        <v>271</v>
      </c>
      <c r="H66" t="s">
        <v>71</v>
      </c>
      <c r="K66" t="s">
        <v>248</v>
      </c>
      <c r="L66" t="s">
        <v>36</v>
      </c>
      <c r="M66" s="1">
        <v>38755</v>
      </c>
      <c r="N66" t="s">
        <v>249</v>
      </c>
      <c r="O66" t="s">
        <v>12</v>
      </c>
      <c r="P66" t="s">
        <v>292</v>
      </c>
      <c r="Q66" t="s">
        <v>111</v>
      </c>
    </row>
    <row r="67" spans="2:27" x14ac:dyDescent="0.2">
      <c r="B67" t="s">
        <v>248</v>
      </c>
      <c r="C67" t="s">
        <v>36</v>
      </c>
      <c r="D67" s="1">
        <v>38755</v>
      </c>
      <c r="E67" t="s">
        <v>249</v>
      </c>
      <c r="F67" t="s">
        <v>12</v>
      </c>
      <c r="G67" t="s">
        <v>272</v>
      </c>
      <c r="H67" t="s">
        <v>71</v>
      </c>
      <c r="K67" t="s">
        <v>241</v>
      </c>
      <c r="L67" t="s">
        <v>32</v>
      </c>
      <c r="M67" s="1">
        <v>38967</v>
      </c>
      <c r="N67" t="s">
        <v>242</v>
      </c>
      <c r="O67" t="s">
        <v>3</v>
      </c>
      <c r="P67" t="s">
        <v>293</v>
      </c>
      <c r="Q67" t="s">
        <v>80</v>
      </c>
    </row>
    <row r="68" spans="2:27" x14ac:dyDescent="0.2">
      <c r="B68" t="s">
        <v>243</v>
      </c>
      <c r="C68" t="s">
        <v>6</v>
      </c>
      <c r="D68" s="1">
        <v>38861</v>
      </c>
      <c r="E68" t="s">
        <v>244</v>
      </c>
      <c r="F68" t="s">
        <v>12</v>
      </c>
      <c r="G68" t="s">
        <v>273</v>
      </c>
      <c r="H68" t="s">
        <v>71</v>
      </c>
      <c r="K68" t="s">
        <v>250</v>
      </c>
      <c r="L68" t="s">
        <v>1</v>
      </c>
      <c r="M68" s="1">
        <v>38708</v>
      </c>
      <c r="N68" t="s">
        <v>251</v>
      </c>
      <c r="O68" t="s">
        <v>12</v>
      </c>
      <c r="P68" t="s">
        <v>294</v>
      </c>
      <c r="Q68" t="s">
        <v>80</v>
      </c>
    </row>
    <row r="69" spans="2:27" x14ac:dyDescent="0.2">
      <c r="B69" t="s">
        <v>250</v>
      </c>
      <c r="C69" t="s">
        <v>1</v>
      </c>
      <c r="D69" s="1">
        <v>38708</v>
      </c>
      <c r="E69" t="s">
        <v>251</v>
      </c>
      <c r="F69" t="s">
        <v>12</v>
      </c>
      <c r="G69" t="s">
        <v>274</v>
      </c>
      <c r="H69" t="s">
        <v>111</v>
      </c>
      <c r="M69" s="1"/>
    </row>
    <row r="70" spans="2:27" x14ac:dyDescent="0.2">
      <c r="B70" t="s">
        <v>252</v>
      </c>
      <c r="C70" t="s">
        <v>63</v>
      </c>
      <c r="D70" s="1">
        <v>39093</v>
      </c>
      <c r="E70" t="s">
        <v>253</v>
      </c>
      <c r="F70" t="s">
        <v>3</v>
      </c>
      <c r="G70" t="s">
        <v>395</v>
      </c>
      <c r="H70" t="s">
        <v>80</v>
      </c>
      <c r="M70" s="1"/>
    </row>
    <row r="71" spans="2:27" x14ac:dyDescent="0.2">
      <c r="D71" s="1"/>
      <c r="M71" s="1"/>
    </row>
    <row r="72" spans="2:27" x14ac:dyDescent="0.2">
      <c r="D72" s="1"/>
    </row>
    <row r="73" spans="2:27" s="55" customFormat="1" x14ac:dyDescent="0.2">
      <c r="AA73" s="56"/>
    </row>
    <row r="74" spans="2:27" x14ac:dyDescent="0.2">
      <c r="B74" s="2" t="s">
        <v>84</v>
      </c>
      <c r="C74" s="3" t="s">
        <v>85</v>
      </c>
      <c r="D74" s="3" t="s">
        <v>86</v>
      </c>
      <c r="E74" s="3" t="s">
        <v>87</v>
      </c>
      <c r="F74" s="3" t="s">
        <v>88</v>
      </c>
      <c r="G74" s="3" t="s">
        <v>83</v>
      </c>
      <c r="H74" s="3" t="s">
        <v>89</v>
      </c>
      <c r="K74" s="2" t="s">
        <v>84</v>
      </c>
      <c r="L74" s="3" t="s">
        <v>85</v>
      </c>
      <c r="M74" s="3" t="s">
        <v>86</v>
      </c>
      <c r="N74" s="3" t="s">
        <v>87</v>
      </c>
      <c r="O74" s="3" t="s">
        <v>88</v>
      </c>
      <c r="P74" s="3" t="s">
        <v>83</v>
      </c>
      <c r="Q74" s="4" t="s">
        <v>89</v>
      </c>
      <c r="T74" s="2" t="s">
        <v>84</v>
      </c>
      <c r="U74" s="3" t="s">
        <v>85</v>
      </c>
      <c r="V74" s="3" t="s">
        <v>86</v>
      </c>
      <c r="W74" s="3" t="s">
        <v>87</v>
      </c>
      <c r="X74" s="3" t="s">
        <v>88</v>
      </c>
      <c r="Y74" s="3" t="s">
        <v>83</v>
      </c>
      <c r="Z74" s="4" t="s">
        <v>89</v>
      </c>
    </row>
    <row r="75" spans="2:27" x14ac:dyDescent="0.2">
      <c r="B75" t="s">
        <v>312</v>
      </c>
      <c r="C75" t="s">
        <v>14</v>
      </c>
      <c r="D75" s="1">
        <v>38433</v>
      </c>
      <c r="E75" t="s">
        <v>313</v>
      </c>
      <c r="F75" t="s">
        <v>158</v>
      </c>
      <c r="G75" t="s">
        <v>339</v>
      </c>
      <c r="H75" t="s">
        <v>4</v>
      </c>
      <c r="K75" t="s">
        <v>312</v>
      </c>
      <c r="L75" t="s">
        <v>14</v>
      </c>
      <c r="M75" s="1">
        <v>38433</v>
      </c>
      <c r="N75" t="s">
        <v>313</v>
      </c>
      <c r="O75" t="s">
        <v>158</v>
      </c>
      <c r="P75" t="s">
        <v>351</v>
      </c>
      <c r="Q75" t="s">
        <v>4</v>
      </c>
      <c r="T75" t="s">
        <v>312</v>
      </c>
      <c r="U75" t="s">
        <v>14</v>
      </c>
      <c r="V75" s="1">
        <v>38433</v>
      </c>
      <c r="W75" t="s">
        <v>313</v>
      </c>
      <c r="X75" t="s">
        <v>158</v>
      </c>
      <c r="Y75" t="s">
        <v>363</v>
      </c>
      <c r="Z75" t="s">
        <v>4</v>
      </c>
    </row>
    <row r="76" spans="2:27" x14ac:dyDescent="0.2">
      <c r="B76" t="s">
        <v>318</v>
      </c>
      <c r="C76" t="s">
        <v>14</v>
      </c>
      <c r="D76" s="1">
        <v>38006</v>
      </c>
      <c r="E76" t="s">
        <v>319</v>
      </c>
      <c r="F76" t="s">
        <v>163</v>
      </c>
      <c r="G76" t="s">
        <v>340</v>
      </c>
      <c r="H76" t="s">
        <v>4</v>
      </c>
      <c r="K76" t="s">
        <v>320</v>
      </c>
      <c r="L76" t="s">
        <v>73</v>
      </c>
      <c r="M76" s="1">
        <v>37852</v>
      </c>
      <c r="N76" t="s">
        <v>321</v>
      </c>
      <c r="O76" t="s">
        <v>163</v>
      </c>
      <c r="P76" t="s">
        <v>352</v>
      </c>
      <c r="Q76" t="s">
        <v>4</v>
      </c>
      <c r="T76" t="s">
        <v>322</v>
      </c>
      <c r="U76" t="s">
        <v>21</v>
      </c>
      <c r="V76" s="1">
        <v>37913</v>
      </c>
      <c r="W76" t="s">
        <v>323</v>
      </c>
      <c r="X76" t="s">
        <v>163</v>
      </c>
      <c r="Y76" t="s">
        <v>364</v>
      </c>
      <c r="Z76" t="s">
        <v>4</v>
      </c>
    </row>
    <row r="77" spans="2:27" x14ac:dyDescent="0.2">
      <c r="B77" t="s">
        <v>316</v>
      </c>
      <c r="C77" t="s">
        <v>14</v>
      </c>
      <c r="D77" s="1">
        <v>38390</v>
      </c>
      <c r="E77" t="s">
        <v>317</v>
      </c>
      <c r="F77" t="s">
        <v>158</v>
      </c>
      <c r="G77" t="s">
        <v>341</v>
      </c>
      <c r="H77" t="s">
        <v>4</v>
      </c>
      <c r="K77" t="s">
        <v>322</v>
      </c>
      <c r="L77" t="s">
        <v>21</v>
      </c>
      <c r="M77" s="1">
        <v>37913</v>
      </c>
      <c r="N77" t="s">
        <v>323</v>
      </c>
      <c r="O77" t="s">
        <v>163</v>
      </c>
      <c r="P77" t="s">
        <v>353</v>
      </c>
      <c r="Q77" t="s">
        <v>4</v>
      </c>
      <c r="T77" t="s">
        <v>335</v>
      </c>
      <c r="U77" t="s">
        <v>14</v>
      </c>
      <c r="V77" s="1">
        <v>38267</v>
      </c>
      <c r="W77" t="s">
        <v>336</v>
      </c>
      <c r="X77" t="s">
        <v>158</v>
      </c>
      <c r="Y77" t="s">
        <v>365</v>
      </c>
      <c r="Z77" t="s">
        <v>4</v>
      </c>
    </row>
    <row r="78" spans="2:27" x14ac:dyDescent="0.2">
      <c r="B78" t="s">
        <v>320</v>
      </c>
      <c r="C78" t="s">
        <v>73</v>
      </c>
      <c r="D78" s="1">
        <v>37852</v>
      </c>
      <c r="E78" t="s">
        <v>321</v>
      </c>
      <c r="F78" t="s">
        <v>163</v>
      </c>
      <c r="G78" t="s">
        <v>342</v>
      </c>
      <c r="H78" t="s">
        <v>4</v>
      </c>
      <c r="K78" t="s">
        <v>318</v>
      </c>
      <c r="L78" t="s">
        <v>14</v>
      </c>
      <c r="M78" s="1">
        <v>38006</v>
      </c>
      <c r="N78" t="s">
        <v>319</v>
      </c>
      <c r="O78" t="s">
        <v>163</v>
      </c>
      <c r="P78" t="s">
        <v>354</v>
      </c>
      <c r="Q78" t="s">
        <v>4</v>
      </c>
      <c r="T78" t="s">
        <v>320</v>
      </c>
      <c r="U78" t="s">
        <v>73</v>
      </c>
      <c r="V78" s="1">
        <v>37852</v>
      </c>
      <c r="W78" t="s">
        <v>321</v>
      </c>
      <c r="X78" t="s">
        <v>163</v>
      </c>
      <c r="Y78" t="s">
        <v>366</v>
      </c>
      <c r="Z78" t="s">
        <v>4</v>
      </c>
    </row>
    <row r="79" spans="2:27" x14ac:dyDescent="0.2">
      <c r="B79" t="s">
        <v>322</v>
      </c>
      <c r="C79" t="s">
        <v>21</v>
      </c>
      <c r="D79" s="1">
        <v>37913</v>
      </c>
      <c r="E79" t="s">
        <v>323</v>
      </c>
      <c r="F79" t="s">
        <v>163</v>
      </c>
      <c r="G79" t="s">
        <v>343</v>
      </c>
      <c r="H79" t="s">
        <v>4</v>
      </c>
      <c r="K79" t="s">
        <v>335</v>
      </c>
      <c r="L79" t="s">
        <v>14</v>
      </c>
      <c r="M79" s="1">
        <v>38267</v>
      </c>
      <c r="N79" t="s">
        <v>336</v>
      </c>
      <c r="O79" t="s">
        <v>158</v>
      </c>
      <c r="P79" t="s">
        <v>355</v>
      </c>
      <c r="Q79" t="s">
        <v>16</v>
      </c>
      <c r="T79" t="s">
        <v>318</v>
      </c>
      <c r="U79" t="s">
        <v>14</v>
      </c>
      <c r="V79" s="1">
        <v>38006</v>
      </c>
      <c r="W79" t="s">
        <v>319</v>
      </c>
      <c r="X79" t="s">
        <v>163</v>
      </c>
      <c r="Y79" t="s">
        <v>367</v>
      </c>
      <c r="Z79" t="s">
        <v>4</v>
      </c>
    </row>
    <row r="80" spans="2:27" x14ac:dyDescent="0.2">
      <c r="B80" t="s">
        <v>314</v>
      </c>
      <c r="C80" t="s">
        <v>14</v>
      </c>
      <c r="D80" s="1">
        <v>38444</v>
      </c>
      <c r="E80" t="s">
        <v>315</v>
      </c>
      <c r="F80" t="s">
        <v>158</v>
      </c>
      <c r="G80" t="s">
        <v>256</v>
      </c>
      <c r="H80" t="s">
        <v>4</v>
      </c>
      <c r="K80" t="s">
        <v>316</v>
      </c>
      <c r="L80" t="s">
        <v>14</v>
      </c>
      <c r="M80" s="1">
        <v>38390</v>
      </c>
      <c r="N80" t="s">
        <v>317</v>
      </c>
      <c r="O80" t="s">
        <v>158</v>
      </c>
      <c r="P80" t="s">
        <v>356</v>
      </c>
      <c r="Q80" t="s">
        <v>16</v>
      </c>
      <c r="T80" t="s">
        <v>326</v>
      </c>
      <c r="U80" t="s">
        <v>327</v>
      </c>
      <c r="V80" s="1">
        <v>38363</v>
      </c>
      <c r="W80" t="s">
        <v>328</v>
      </c>
      <c r="X80" t="s">
        <v>158</v>
      </c>
      <c r="Y80" t="s">
        <v>368</v>
      </c>
      <c r="Z80" t="s">
        <v>16</v>
      </c>
    </row>
    <row r="81" spans="2:26" x14ac:dyDescent="0.2">
      <c r="B81" t="s">
        <v>335</v>
      </c>
      <c r="C81" t="s">
        <v>14</v>
      </c>
      <c r="D81" s="1">
        <v>38267</v>
      </c>
      <c r="E81" t="s">
        <v>336</v>
      </c>
      <c r="F81" t="s">
        <v>158</v>
      </c>
      <c r="G81" t="s">
        <v>344</v>
      </c>
      <c r="H81" t="s">
        <v>4</v>
      </c>
      <c r="K81" t="s">
        <v>324</v>
      </c>
      <c r="L81" t="s">
        <v>32</v>
      </c>
      <c r="M81" s="1">
        <v>38442</v>
      </c>
      <c r="N81" t="s">
        <v>325</v>
      </c>
      <c r="O81" t="s">
        <v>158</v>
      </c>
      <c r="P81" t="s">
        <v>357</v>
      </c>
      <c r="Q81" t="s">
        <v>16</v>
      </c>
      <c r="T81" t="s">
        <v>324</v>
      </c>
      <c r="U81" t="s">
        <v>32</v>
      </c>
      <c r="V81" s="1">
        <v>38442</v>
      </c>
      <c r="W81" t="s">
        <v>325</v>
      </c>
      <c r="X81" t="s">
        <v>158</v>
      </c>
      <c r="Y81" t="s">
        <v>369</v>
      </c>
      <c r="Z81" t="s">
        <v>16</v>
      </c>
    </row>
    <row r="82" spans="2:26" x14ac:dyDescent="0.2">
      <c r="B82" t="s">
        <v>326</v>
      </c>
      <c r="C82" t="s">
        <v>327</v>
      </c>
      <c r="D82" s="1">
        <v>38363</v>
      </c>
      <c r="E82" t="s">
        <v>328</v>
      </c>
      <c r="F82" t="s">
        <v>158</v>
      </c>
      <c r="G82" t="s">
        <v>345</v>
      </c>
      <c r="H82" t="s">
        <v>4</v>
      </c>
      <c r="K82" t="s">
        <v>331</v>
      </c>
      <c r="L82" t="s">
        <v>327</v>
      </c>
      <c r="M82" s="1">
        <v>38205</v>
      </c>
      <c r="N82" t="s">
        <v>332</v>
      </c>
      <c r="O82" t="s">
        <v>158</v>
      </c>
      <c r="P82" t="s">
        <v>358</v>
      </c>
      <c r="Q82" t="s">
        <v>16</v>
      </c>
      <c r="T82" t="s">
        <v>331</v>
      </c>
      <c r="U82" t="s">
        <v>327</v>
      </c>
      <c r="V82" s="1">
        <v>38205</v>
      </c>
      <c r="W82" t="s">
        <v>332</v>
      </c>
      <c r="X82" t="s">
        <v>158</v>
      </c>
      <c r="Y82" t="s">
        <v>370</v>
      </c>
      <c r="Z82" t="s">
        <v>34</v>
      </c>
    </row>
    <row r="83" spans="2:26" x14ac:dyDescent="0.2">
      <c r="B83" t="s">
        <v>324</v>
      </c>
      <c r="C83" t="s">
        <v>32</v>
      </c>
      <c r="D83" s="1">
        <v>38442</v>
      </c>
      <c r="E83" t="s">
        <v>325</v>
      </c>
      <c r="F83" t="s">
        <v>158</v>
      </c>
      <c r="G83" t="s">
        <v>346</v>
      </c>
      <c r="H83" t="s">
        <v>16</v>
      </c>
      <c r="K83" t="s">
        <v>326</v>
      </c>
      <c r="L83" t="s">
        <v>327</v>
      </c>
      <c r="M83" s="1">
        <v>38363</v>
      </c>
      <c r="N83" t="s">
        <v>328</v>
      </c>
      <c r="O83" t="s">
        <v>158</v>
      </c>
      <c r="P83" t="s">
        <v>359</v>
      </c>
      <c r="Q83" t="s">
        <v>16</v>
      </c>
      <c r="T83" t="s">
        <v>333</v>
      </c>
      <c r="U83" t="s">
        <v>1</v>
      </c>
      <c r="V83" s="1">
        <v>38509</v>
      </c>
      <c r="W83" t="s">
        <v>334</v>
      </c>
      <c r="X83" t="s">
        <v>158</v>
      </c>
      <c r="Y83" t="s">
        <v>371</v>
      </c>
      <c r="Z83" t="s">
        <v>34</v>
      </c>
    </row>
    <row r="84" spans="2:26" x14ac:dyDescent="0.2">
      <c r="B84" t="s">
        <v>331</v>
      </c>
      <c r="C84" t="s">
        <v>327</v>
      </c>
      <c r="D84" s="1">
        <v>38205</v>
      </c>
      <c r="E84" t="s">
        <v>332</v>
      </c>
      <c r="F84" t="s">
        <v>158</v>
      </c>
      <c r="G84" t="s">
        <v>347</v>
      </c>
      <c r="H84" t="s">
        <v>16</v>
      </c>
      <c r="K84" t="s">
        <v>333</v>
      </c>
      <c r="L84" t="s">
        <v>1</v>
      </c>
      <c r="M84" s="1">
        <v>38509</v>
      </c>
      <c r="N84" t="s">
        <v>334</v>
      </c>
      <c r="O84" t="s">
        <v>158</v>
      </c>
      <c r="P84" t="s">
        <v>360</v>
      </c>
      <c r="Q84" t="s">
        <v>34</v>
      </c>
      <c r="V84" s="1"/>
    </row>
    <row r="85" spans="2:26" x14ac:dyDescent="0.2">
      <c r="B85" t="s">
        <v>329</v>
      </c>
      <c r="C85" t="s">
        <v>6</v>
      </c>
      <c r="D85" s="1">
        <v>38145</v>
      </c>
      <c r="E85" t="s">
        <v>330</v>
      </c>
      <c r="F85" t="s">
        <v>163</v>
      </c>
      <c r="G85" t="s">
        <v>348</v>
      </c>
      <c r="H85" t="s">
        <v>16</v>
      </c>
      <c r="K85" t="s">
        <v>329</v>
      </c>
      <c r="L85" t="s">
        <v>6</v>
      </c>
      <c r="M85" s="1">
        <v>38145</v>
      </c>
      <c r="N85" t="s">
        <v>330</v>
      </c>
      <c r="O85" t="s">
        <v>163</v>
      </c>
      <c r="P85" t="s">
        <v>361</v>
      </c>
      <c r="Q85" t="s">
        <v>34</v>
      </c>
      <c r="V85" s="1"/>
    </row>
    <row r="86" spans="2:26" x14ac:dyDescent="0.2">
      <c r="B86" t="s">
        <v>333</v>
      </c>
      <c r="C86" t="s">
        <v>1</v>
      </c>
      <c r="D86" s="1">
        <v>38509</v>
      </c>
      <c r="E86" t="s">
        <v>334</v>
      </c>
      <c r="F86" t="s">
        <v>158</v>
      </c>
      <c r="G86" t="s">
        <v>349</v>
      </c>
      <c r="H86" t="s">
        <v>16</v>
      </c>
      <c r="K86" t="s">
        <v>337</v>
      </c>
      <c r="L86" t="s">
        <v>51</v>
      </c>
      <c r="M86" s="1">
        <v>38467</v>
      </c>
      <c r="N86" t="s">
        <v>338</v>
      </c>
      <c r="O86" t="s">
        <v>158</v>
      </c>
      <c r="P86" t="s">
        <v>362</v>
      </c>
      <c r="Q86" t="s">
        <v>71</v>
      </c>
      <c r="V86" s="1"/>
    </row>
    <row r="87" spans="2:26" x14ac:dyDescent="0.2">
      <c r="B87" t="s">
        <v>337</v>
      </c>
      <c r="C87" t="s">
        <v>51</v>
      </c>
      <c r="D87" s="1">
        <v>38467</v>
      </c>
      <c r="E87" t="s">
        <v>338</v>
      </c>
      <c r="F87" t="s">
        <v>158</v>
      </c>
      <c r="G87" t="s">
        <v>350</v>
      </c>
      <c r="H87" t="s">
        <v>34</v>
      </c>
      <c r="M87" s="1"/>
      <c r="V87" s="1"/>
    </row>
    <row r="88" spans="2:26" x14ac:dyDescent="0.2">
      <c r="D88" s="1"/>
      <c r="M88" s="1"/>
    </row>
    <row r="89" spans="2:26" x14ac:dyDescent="0.2">
      <c r="D89" s="1"/>
    </row>
    <row r="90" spans="2:26" x14ac:dyDescent="0.2">
      <c r="D90" s="1"/>
    </row>
    <row r="91" spans="2:26" x14ac:dyDescent="0.2">
      <c r="D91" s="1"/>
    </row>
  </sheetData>
  <pageMargins left="0.7" right="0.7" top="0.75" bottom="0.75" header="0.3" footer="0.3"/>
  <tableParts count="12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Jun B K</vt:lpstr>
      <vt:lpstr>Jun A K</vt:lpstr>
      <vt:lpstr>Jun B M</vt:lpstr>
      <vt:lpstr>Jun A 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</dc:creator>
  <cp:lastModifiedBy>Microsoft Office User</cp:lastModifiedBy>
  <cp:lastPrinted>2023-01-09T07:17:26Z</cp:lastPrinted>
  <dcterms:created xsi:type="dcterms:W3CDTF">2023-01-05T20:59:35Z</dcterms:created>
  <dcterms:modified xsi:type="dcterms:W3CDTF">2023-01-16T20:02:53Z</dcterms:modified>
</cp:coreProperties>
</file>