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.nogal/Desktop/listy oom/OOM/"/>
    </mc:Choice>
  </mc:AlternateContent>
  <xr:revisionPtr revIDLastSave="0" documentId="13_ncr:1_{5E6D4689-0240-E949-873F-217B18438590}" xr6:coauthVersionLast="47" xr6:coauthVersionMax="47" xr10:uidLastSave="{00000000-0000-0000-0000-000000000000}"/>
  <bookViews>
    <workbookView xWindow="0" yWindow="500" windowWidth="28800" windowHeight="15900" activeTab="2" xr2:uid="{00000000-000D-0000-FFFF-FFFF00000000}"/>
  </bookViews>
  <sheets>
    <sheet name="Jun B K" sheetId="1" r:id="rId1"/>
    <sheet name="Jun B M" sheetId="6" r:id="rId2"/>
    <sheet name="Jun A K" sheetId="4" r:id="rId3"/>
    <sheet name="Jun A M" sheetId="7" r:id="rId4"/>
    <sheet name="robocze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" l="1"/>
  <c r="J17" i="7"/>
  <c r="J18" i="7"/>
  <c r="J19" i="7"/>
  <c r="K16" i="7"/>
  <c r="K17" i="7"/>
  <c r="K18" i="7"/>
  <c r="K19" i="7"/>
  <c r="L16" i="7"/>
  <c r="L17" i="7"/>
  <c r="L18" i="7"/>
  <c r="L19" i="7"/>
  <c r="M16" i="7"/>
  <c r="M17" i="7"/>
  <c r="M18" i="7"/>
  <c r="M19" i="7"/>
  <c r="N16" i="7"/>
  <c r="N17" i="7"/>
  <c r="N18" i="7"/>
  <c r="N19" i="7"/>
  <c r="O16" i="7"/>
  <c r="O17" i="7"/>
  <c r="O18" i="7"/>
  <c r="O19" i="7"/>
  <c r="J15" i="4"/>
  <c r="J16" i="4"/>
  <c r="J17" i="4"/>
  <c r="J18" i="4"/>
  <c r="K15" i="4"/>
  <c r="K16" i="4"/>
  <c r="K17" i="4"/>
  <c r="K18" i="4"/>
  <c r="L15" i="4"/>
  <c r="L16" i="4"/>
  <c r="L17" i="4"/>
  <c r="L18" i="4"/>
  <c r="M15" i="4"/>
  <c r="M16" i="4"/>
  <c r="M17" i="4"/>
  <c r="M18" i="4"/>
  <c r="N15" i="4"/>
  <c r="N16" i="4"/>
  <c r="N17" i="4"/>
  <c r="N18" i="4"/>
  <c r="O15" i="4"/>
  <c r="O16" i="4"/>
  <c r="O17" i="4"/>
  <c r="O18" i="4"/>
  <c r="O3" i="1"/>
  <c r="N3" i="1"/>
  <c r="L5" i="1"/>
  <c r="M5" i="1"/>
  <c r="N5" i="1"/>
  <c r="O5" i="1"/>
  <c r="O8" i="1"/>
  <c r="N8" i="1"/>
  <c r="N11" i="1"/>
  <c r="O11" i="1"/>
  <c r="O12" i="1"/>
  <c r="N12" i="1"/>
  <c r="N16" i="1"/>
  <c r="O16" i="1"/>
  <c r="O15" i="7"/>
  <c r="N15" i="7"/>
  <c r="M15" i="7"/>
  <c r="L15" i="7"/>
  <c r="K15" i="7"/>
  <c r="J15" i="7"/>
  <c r="O14" i="7"/>
  <c r="N14" i="7"/>
  <c r="M14" i="7"/>
  <c r="L14" i="7"/>
  <c r="K14" i="7"/>
  <c r="J14" i="7"/>
  <c r="O13" i="7"/>
  <c r="N13" i="7"/>
  <c r="M13" i="7"/>
  <c r="L13" i="7"/>
  <c r="K13" i="7"/>
  <c r="J13" i="7"/>
  <c r="O12" i="7"/>
  <c r="N12" i="7"/>
  <c r="M12" i="7"/>
  <c r="L12" i="7"/>
  <c r="K12" i="7"/>
  <c r="J12" i="7"/>
  <c r="O11" i="7"/>
  <c r="N11" i="7"/>
  <c r="M11" i="7"/>
  <c r="L11" i="7"/>
  <c r="K11" i="7"/>
  <c r="J11" i="7"/>
  <c r="O10" i="7"/>
  <c r="N10" i="7"/>
  <c r="M10" i="7"/>
  <c r="L10" i="7"/>
  <c r="K10" i="7"/>
  <c r="J10" i="7"/>
  <c r="O9" i="7"/>
  <c r="N9" i="7"/>
  <c r="M9" i="7"/>
  <c r="L9" i="7"/>
  <c r="K9" i="7"/>
  <c r="J9" i="7"/>
  <c r="O8" i="7"/>
  <c r="N8" i="7"/>
  <c r="M8" i="7"/>
  <c r="L8" i="7"/>
  <c r="K8" i="7"/>
  <c r="J8" i="7"/>
  <c r="O7" i="7"/>
  <c r="N7" i="7"/>
  <c r="M7" i="7"/>
  <c r="L7" i="7"/>
  <c r="K7" i="7"/>
  <c r="J7" i="7"/>
  <c r="O6" i="7"/>
  <c r="N6" i="7"/>
  <c r="M6" i="7"/>
  <c r="L6" i="7"/>
  <c r="K6" i="7"/>
  <c r="J6" i="7"/>
  <c r="O5" i="7"/>
  <c r="N5" i="7"/>
  <c r="M5" i="7"/>
  <c r="L5" i="7"/>
  <c r="K5" i="7"/>
  <c r="J5" i="7"/>
  <c r="O4" i="7"/>
  <c r="N4" i="7"/>
  <c r="M4" i="7"/>
  <c r="L4" i="7"/>
  <c r="K4" i="7"/>
  <c r="J4" i="7"/>
  <c r="O3" i="7"/>
  <c r="N3" i="7"/>
  <c r="M3" i="7"/>
  <c r="L3" i="7"/>
  <c r="K3" i="7"/>
  <c r="J3" i="7"/>
  <c r="J15" i="6"/>
  <c r="J16" i="6"/>
  <c r="J17" i="6"/>
  <c r="J18" i="6"/>
  <c r="J19" i="6"/>
  <c r="K15" i="6"/>
  <c r="K16" i="6"/>
  <c r="K17" i="6"/>
  <c r="K18" i="6"/>
  <c r="K19" i="6"/>
  <c r="L15" i="6"/>
  <c r="L16" i="6"/>
  <c r="L17" i="6"/>
  <c r="L18" i="6"/>
  <c r="L19" i="6"/>
  <c r="M15" i="6"/>
  <c r="M16" i="6"/>
  <c r="M17" i="6"/>
  <c r="M18" i="6"/>
  <c r="M19" i="6"/>
  <c r="N15" i="6"/>
  <c r="N16" i="6"/>
  <c r="N17" i="6"/>
  <c r="N18" i="6"/>
  <c r="N19" i="6"/>
  <c r="O15" i="6"/>
  <c r="O16" i="6"/>
  <c r="O17" i="6"/>
  <c r="O18" i="6"/>
  <c r="O19" i="6"/>
  <c r="O14" i="6"/>
  <c r="N14" i="6"/>
  <c r="M14" i="6"/>
  <c r="L14" i="6"/>
  <c r="K14" i="6"/>
  <c r="J14" i="6"/>
  <c r="O13" i="6"/>
  <c r="N13" i="6"/>
  <c r="M13" i="6"/>
  <c r="L13" i="6"/>
  <c r="K13" i="6"/>
  <c r="J13" i="6"/>
  <c r="O12" i="6"/>
  <c r="N12" i="6"/>
  <c r="M12" i="6"/>
  <c r="L12" i="6"/>
  <c r="K12" i="6"/>
  <c r="J12" i="6"/>
  <c r="O11" i="6"/>
  <c r="N11" i="6"/>
  <c r="M11" i="6"/>
  <c r="L11" i="6"/>
  <c r="K11" i="6"/>
  <c r="J11" i="6"/>
  <c r="O10" i="6"/>
  <c r="N10" i="6"/>
  <c r="M10" i="6"/>
  <c r="L10" i="6"/>
  <c r="K10" i="6"/>
  <c r="J10" i="6"/>
  <c r="O9" i="6"/>
  <c r="N9" i="6"/>
  <c r="M9" i="6"/>
  <c r="L9" i="6"/>
  <c r="K9" i="6"/>
  <c r="J9" i="6"/>
  <c r="O8" i="6"/>
  <c r="N8" i="6"/>
  <c r="M8" i="6"/>
  <c r="L8" i="6"/>
  <c r="K8" i="6"/>
  <c r="J8" i="6"/>
  <c r="O7" i="6"/>
  <c r="N7" i="6"/>
  <c r="M7" i="6"/>
  <c r="L7" i="6"/>
  <c r="K7" i="6"/>
  <c r="J7" i="6"/>
  <c r="O6" i="6"/>
  <c r="N6" i="6"/>
  <c r="M6" i="6"/>
  <c r="L6" i="6"/>
  <c r="K6" i="6"/>
  <c r="J6" i="6"/>
  <c r="O5" i="6"/>
  <c r="N5" i="6"/>
  <c r="M5" i="6"/>
  <c r="L5" i="6"/>
  <c r="K5" i="6"/>
  <c r="J5" i="6"/>
  <c r="O4" i="6"/>
  <c r="N4" i="6"/>
  <c r="M4" i="6"/>
  <c r="L4" i="6"/>
  <c r="K4" i="6"/>
  <c r="J4" i="6"/>
  <c r="O3" i="6"/>
  <c r="N3" i="6"/>
  <c r="M3" i="6"/>
  <c r="L3" i="6"/>
  <c r="K3" i="6"/>
  <c r="J3" i="6"/>
  <c r="O14" i="4"/>
  <c r="N14" i="4"/>
  <c r="M14" i="4"/>
  <c r="L14" i="4"/>
  <c r="K14" i="4"/>
  <c r="J14" i="4"/>
  <c r="O13" i="4"/>
  <c r="N13" i="4"/>
  <c r="M13" i="4"/>
  <c r="L13" i="4"/>
  <c r="K13" i="4"/>
  <c r="J13" i="4"/>
  <c r="O12" i="4"/>
  <c r="N12" i="4"/>
  <c r="M12" i="4"/>
  <c r="L12" i="4"/>
  <c r="K12" i="4"/>
  <c r="J12" i="4"/>
  <c r="O11" i="4"/>
  <c r="N11" i="4"/>
  <c r="M11" i="4"/>
  <c r="L11" i="4"/>
  <c r="K11" i="4"/>
  <c r="J11" i="4"/>
  <c r="O10" i="4"/>
  <c r="N10" i="4"/>
  <c r="M10" i="4"/>
  <c r="L10" i="4"/>
  <c r="K10" i="4"/>
  <c r="J10" i="4"/>
  <c r="O9" i="4"/>
  <c r="N9" i="4"/>
  <c r="M9" i="4"/>
  <c r="L9" i="4"/>
  <c r="K9" i="4"/>
  <c r="J9" i="4"/>
  <c r="O8" i="4"/>
  <c r="N8" i="4"/>
  <c r="M8" i="4"/>
  <c r="L8" i="4"/>
  <c r="K8" i="4"/>
  <c r="J8" i="4"/>
  <c r="O7" i="4"/>
  <c r="N7" i="4"/>
  <c r="M7" i="4"/>
  <c r="L7" i="4"/>
  <c r="K7" i="4"/>
  <c r="J7" i="4"/>
  <c r="O6" i="4"/>
  <c r="N6" i="4"/>
  <c r="M6" i="4"/>
  <c r="L6" i="4"/>
  <c r="K6" i="4"/>
  <c r="J6" i="4"/>
  <c r="O5" i="4"/>
  <c r="N5" i="4"/>
  <c r="M5" i="4"/>
  <c r="L5" i="4"/>
  <c r="K5" i="4"/>
  <c r="J5" i="4"/>
  <c r="O4" i="4"/>
  <c r="N4" i="4"/>
  <c r="M4" i="4"/>
  <c r="L4" i="4"/>
  <c r="K4" i="4"/>
  <c r="J4" i="4"/>
  <c r="O3" i="4"/>
  <c r="N3" i="4"/>
  <c r="M3" i="4"/>
  <c r="L3" i="4"/>
  <c r="K3" i="4"/>
  <c r="J3" i="4"/>
  <c r="O4" i="1"/>
  <c r="O6" i="1"/>
  <c r="O7" i="1"/>
  <c r="O9" i="1"/>
  <c r="O10" i="1"/>
  <c r="O13" i="1"/>
  <c r="O14" i="1"/>
  <c r="O15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N4" i="1"/>
  <c r="N6" i="1"/>
  <c r="N7" i="1"/>
  <c r="N9" i="1"/>
  <c r="N10" i="1"/>
  <c r="N13" i="1"/>
  <c r="N14" i="1"/>
  <c r="N15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M3" i="1"/>
  <c r="M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L3" i="1"/>
  <c r="L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</calcChain>
</file>

<file path=xl/sharedStrings.xml><?xml version="1.0" encoding="utf-8"?>
<sst xmlns="http://schemas.openxmlformats.org/spreadsheetml/2006/main" count="1835" uniqueCount="491">
  <si>
    <t>DĄBROWSKA Wiktoria</t>
  </si>
  <si>
    <t>MKS Korona Wilanów</t>
  </si>
  <si>
    <t>Z/0092/21</t>
  </si>
  <si>
    <t>B-1</t>
  </si>
  <si>
    <t>I</t>
  </si>
  <si>
    <t>BRAUN Zofia</t>
  </si>
  <si>
    <t>WTŁ Stegny Warszawa</t>
  </si>
  <si>
    <t>Z/0738/15</t>
  </si>
  <si>
    <t>GRZYWIŃSKA Julia</t>
  </si>
  <si>
    <t>Z/0734/15</t>
  </si>
  <si>
    <t>B-2</t>
  </si>
  <si>
    <t>SMEJDA Iga</t>
  </si>
  <si>
    <t>KS Pilica Tomaszów Mazowiecki</t>
  </si>
  <si>
    <t>Z/0116/17</t>
  </si>
  <si>
    <t>II</t>
  </si>
  <si>
    <t>ZAWISZA Emilia</t>
  </si>
  <si>
    <t>UKS Viking Elbląg</t>
  </si>
  <si>
    <t>Z/0106/16</t>
  </si>
  <si>
    <t>PALUCH Martyna</t>
  </si>
  <si>
    <t>MKS Cuprum Lubin</t>
  </si>
  <si>
    <t>Z/0820/15</t>
  </si>
  <si>
    <t>KLUF Nadia</t>
  </si>
  <si>
    <t>Z/0127/18</t>
  </si>
  <si>
    <t>HALBRYT Dominika</t>
  </si>
  <si>
    <t>Z/0121/17</t>
  </si>
  <si>
    <t>BOKSZA Martyna</t>
  </si>
  <si>
    <t>Z/0118/18</t>
  </si>
  <si>
    <t>SKŁ Górnik Sanok</t>
  </si>
  <si>
    <t>III</t>
  </si>
  <si>
    <t>KULA Magdalena</t>
  </si>
  <si>
    <t>UKS Sparta Grodzisk Mazowiecki</t>
  </si>
  <si>
    <t>Z/0178/19</t>
  </si>
  <si>
    <t>UKS Orlica Duszniki Zdrój</t>
  </si>
  <si>
    <t>TOMCZAK Alicja</t>
  </si>
  <si>
    <t>Akademia Sportowego Rozwoju Natalii Czerwonki</t>
  </si>
  <si>
    <t>Z/0315/18</t>
  </si>
  <si>
    <t>SAWICKA Lidia</t>
  </si>
  <si>
    <t>AZS Zakopane</t>
  </si>
  <si>
    <t>Z/0042/19</t>
  </si>
  <si>
    <t>STYK Marzena</t>
  </si>
  <si>
    <t>Z/0266/18</t>
  </si>
  <si>
    <t>IUKS Dziewiątka Tomaszów Mazowiecki</t>
  </si>
  <si>
    <t>WIDEŁ Wiktoria</t>
  </si>
  <si>
    <t>UKS przy ZSMS Zakopane</t>
  </si>
  <si>
    <t>Z/0053/21</t>
  </si>
  <si>
    <t>Fundacja ŁiSW Legia Warszawa</t>
  </si>
  <si>
    <t>MłZ</t>
  </si>
  <si>
    <t>KS SNPTT 1907 Zakopane</t>
  </si>
  <si>
    <t>MłS</t>
  </si>
  <si>
    <t>Czas</t>
  </si>
  <si>
    <t>Nazwisko i Imię</t>
  </si>
  <si>
    <t>Klub</t>
  </si>
  <si>
    <t>Data ur</t>
  </si>
  <si>
    <t>Licencja</t>
  </si>
  <si>
    <t>Kategoria</t>
  </si>
  <si>
    <t>Klasa</t>
  </si>
  <si>
    <t>500 m</t>
  </si>
  <si>
    <t>1000 m</t>
  </si>
  <si>
    <t>1500 m</t>
  </si>
  <si>
    <t>MłB</t>
  </si>
  <si>
    <t>3000 m</t>
  </si>
  <si>
    <t>Klasa Maks</t>
  </si>
  <si>
    <t xml:space="preserve">Czas </t>
  </si>
  <si>
    <t xml:space="preserve">Klasa </t>
  </si>
  <si>
    <t xml:space="preserve"> Czas</t>
  </si>
  <si>
    <t xml:space="preserve"> Klasa</t>
  </si>
  <si>
    <t xml:space="preserve"> Czas </t>
  </si>
  <si>
    <t xml:space="preserve"> Klasa </t>
  </si>
  <si>
    <t>Lp.</t>
  </si>
  <si>
    <t>A-1</t>
  </si>
  <si>
    <t>A-2</t>
  </si>
  <si>
    <t>2:30.72</t>
  </si>
  <si>
    <t>ŚLIWKA Mateusz</t>
  </si>
  <si>
    <t>UKS 3 Milanówek</t>
  </si>
  <si>
    <t>Z/0483/15</t>
  </si>
  <si>
    <t>BIELAS Mikołaj</t>
  </si>
  <si>
    <t>Z/0130/18</t>
  </si>
  <si>
    <t>HOSTYŃSKI Szymon</t>
  </si>
  <si>
    <t>Z/0589/15</t>
  </si>
  <si>
    <t>STADNICKI Jerzy</t>
  </si>
  <si>
    <t>Z/0746/15</t>
  </si>
  <si>
    <t>FLORKOWSKI Mikołaj</t>
  </si>
  <si>
    <t>MALICZOWSKI Roch</t>
  </si>
  <si>
    <t>Z/0123/17</t>
  </si>
  <si>
    <t>CZECHOSKI Kacper</t>
  </si>
  <si>
    <t>KWAPISZ Szymon</t>
  </si>
  <si>
    <t>Z/0293/18</t>
  </si>
  <si>
    <t>NIEPOŁOMSKI Patryk</t>
  </si>
  <si>
    <t>Z/0150/18</t>
  </si>
  <si>
    <t>MARCINIAK Eryk</t>
  </si>
  <si>
    <t>Z/0084/21</t>
  </si>
  <si>
    <t>STABRYŁA Mikołaj</t>
  </si>
  <si>
    <t>Z/0263/18</t>
  </si>
  <si>
    <t>GALACH Krzysztof</t>
  </si>
  <si>
    <t>Z/0108/20</t>
  </si>
  <si>
    <t>KUDŁA Patryk</t>
  </si>
  <si>
    <t>Z/0679/15</t>
  </si>
  <si>
    <t>WŁODARCZYK Łukasz</t>
  </si>
  <si>
    <t>UKS Orły Zakopane</t>
  </si>
  <si>
    <t>Z/0260/18</t>
  </si>
  <si>
    <t>DUBLAS Łukasz</t>
  </si>
  <si>
    <t>Z/0736/15</t>
  </si>
  <si>
    <t>SZCZEPANIEC Jakub</t>
  </si>
  <si>
    <t>Z/0094/22</t>
  </si>
  <si>
    <t>UKS Błyskawica Domaniewice</t>
  </si>
  <si>
    <t>39.57</t>
  </si>
  <si>
    <t>MAZUR Hanna</t>
  </si>
  <si>
    <t>Z/0048/15</t>
  </si>
  <si>
    <t>M</t>
  </si>
  <si>
    <t>40.69</t>
  </si>
  <si>
    <t>BOOS Amelia</t>
  </si>
  <si>
    <t>Z/0101/23</t>
  </si>
  <si>
    <t>40.76</t>
  </si>
  <si>
    <t>WOŹNIAK Kornelia</t>
  </si>
  <si>
    <t>Z/0052/15</t>
  </si>
  <si>
    <t>41.90</t>
  </si>
  <si>
    <t>NOWAK Olimpia</t>
  </si>
  <si>
    <t>Z/0314/18</t>
  </si>
  <si>
    <t>41.91</t>
  </si>
  <si>
    <t>SZEWCZYK Victoria</t>
  </si>
  <si>
    <t>Z/0143/18</t>
  </si>
  <si>
    <t>42.08</t>
  </si>
  <si>
    <t>PAPIS Hania</t>
  </si>
  <si>
    <t>Z/0316/18</t>
  </si>
  <si>
    <t>WĘGLARSKA Lena</t>
  </si>
  <si>
    <t>Z/0140/19</t>
  </si>
  <si>
    <t>42.39</t>
  </si>
  <si>
    <t>BUDZAN Lena</t>
  </si>
  <si>
    <t>Z/0045/21</t>
  </si>
  <si>
    <t>42.41</t>
  </si>
  <si>
    <t>FIJAŁKOWSKA Natalia</t>
  </si>
  <si>
    <t>Z/0149/18</t>
  </si>
  <si>
    <t>42.42</t>
  </si>
  <si>
    <t>WROŃSKA Oliwia</t>
  </si>
  <si>
    <t>Z/0018/21</t>
  </si>
  <si>
    <t>42.54</t>
  </si>
  <si>
    <t>DOMITRZ Helena</t>
  </si>
  <si>
    <t>Z/0151/16</t>
  </si>
  <si>
    <t>42.85</t>
  </si>
  <si>
    <t>JAROSZEWICZ Julia</t>
  </si>
  <si>
    <t>Z/0163/22</t>
  </si>
  <si>
    <t>43.17</t>
  </si>
  <si>
    <t>HUCIK Lena</t>
  </si>
  <si>
    <t>Z/0098/21</t>
  </si>
  <si>
    <t>43.25</t>
  </si>
  <si>
    <t>POLAK Julia</t>
  </si>
  <si>
    <t>Z/0082/21</t>
  </si>
  <si>
    <t>43.35</t>
  </si>
  <si>
    <t>MATERA Pola</t>
  </si>
  <si>
    <t>Z/0158/22</t>
  </si>
  <si>
    <t>43.47</t>
  </si>
  <si>
    <t>DWOJAK Karolina</t>
  </si>
  <si>
    <t>Z/0174/17</t>
  </si>
  <si>
    <t>GOŁOS Julia</t>
  </si>
  <si>
    <t>Z/0078/21</t>
  </si>
  <si>
    <t>43.62</t>
  </si>
  <si>
    <t>TURLIK Patrycja</t>
  </si>
  <si>
    <t>Z/0151/19</t>
  </si>
  <si>
    <t>44.49</t>
  </si>
  <si>
    <t>NOWAK Klementyna</t>
  </si>
  <si>
    <t>Z/0124/18</t>
  </si>
  <si>
    <t>44.51</t>
  </si>
  <si>
    <t>SZOMBARA Zofia</t>
  </si>
  <si>
    <t>Z/0144/18</t>
  </si>
  <si>
    <t>44.58</t>
  </si>
  <si>
    <t>DYMKOWSKA Urszula</t>
  </si>
  <si>
    <t>Z/0136/18</t>
  </si>
  <si>
    <t>45.13</t>
  </si>
  <si>
    <t>GRZEGORCZYK Hanna</t>
  </si>
  <si>
    <t>Z/0609/20</t>
  </si>
  <si>
    <t>LISICZKO Hanna</t>
  </si>
  <si>
    <t>Z/0143/22</t>
  </si>
  <si>
    <t>45.66</t>
  </si>
  <si>
    <t>WROŃSKA Jagna</t>
  </si>
  <si>
    <t>Z/0140/24</t>
  </si>
  <si>
    <t>JANISZ Zuzanna</t>
  </si>
  <si>
    <t>Z/0106/22</t>
  </si>
  <si>
    <t>45.91</t>
  </si>
  <si>
    <t>WERYSZKO Lena</t>
  </si>
  <si>
    <t>Z/0110/19</t>
  </si>
  <si>
    <t>45.92</t>
  </si>
  <si>
    <t>ŻYTKO Małgorzata</t>
  </si>
  <si>
    <t>Z/0871/15</t>
  </si>
  <si>
    <t>46.44</t>
  </si>
  <si>
    <t>SOSNOWSKA Maja</t>
  </si>
  <si>
    <t>Z/0259/24, </t>
  </si>
  <si>
    <t>WRÓBEL Brygida</t>
  </si>
  <si>
    <t>Z/0079/18</t>
  </si>
  <si>
    <t>47.15</t>
  </si>
  <si>
    <t>KARCZEWSKA Julia</t>
  </si>
  <si>
    <t>Z/0191/18</t>
  </si>
  <si>
    <t>1:18.87</t>
  </si>
  <si>
    <t>1:23.44</t>
  </si>
  <si>
    <t>1:25.26</t>
  </si>
  <si>
    <t>1:25.74</t>
  </si>
  <si>
    <t>1:26.29</t>
  </si>
  <si>
    <t>1:26.65</t>
  </si>
  <si>
    <t>1:26.85</t>
  </si>
  <si>
    <t>1:26.89</t>
  </si>
  <si>
    <t>1:27.43</t>
  </si>
  <si>
    <t>1:27.60</t>
  </si>
  <si>
    <t>1:28.22</t>
  </si>
  <si>
    <t>1:28.90</t>
  </si>
  <si>
    <t>1:29.08</t>
  </si>
  <si>
    <t>1:29.36</t>
  </si>
  <si>
    <t>1:31.81</t>
  </si>
  <si>
    <t>1:33.04</t>
  </si>
  <si>
    <t>1:33.79</t>
  </si>
  <si>
    <t>1:34.54</t>
  </si>
  <si>
    <t>1:34.94</t>
  </si>
  <si>
    <t>1:36.68</t>
  </si>
  <si>
    <t>Kolumna1</t>
  </si>
  <si>
    <t>Kolumna2</t>
  </si>
  <si>
    <t>Kolumna3</t>
  </si>
  <si>
    <t>Kolumna4</t>
  </si>
  <si>
    <t>Kolumna5</t>
  </si>
  <si>
    <t>Kolumna6</t>
  </si>
  <si>
    <t>Kolumna7</t>
  </si>
  <si>
    <t>2:02.89</t>
  </si>
  <si>
    <t>2:13.59</t>
  </si>
  <si>
    <t>2:14.53</t>
  </si>
  <si>
    <t>2:14.57</t>
  </si>
  <si>
    <t>2:14.83</t>
  </si>
  <si>
    <t>2:15.11</t>
  </si>
  <si>
    <t>2:15.53</t>
  </si>
  <si>
    <t>2:16.83</t>
  </si>
  <si>
    <t>2:17.62</t>
  </si>
  <si>
    <t>2:19.13</t>
  </si>
  <si>
    <t>2:20.27</t>
  </si>
  <si>
    <t>2:20.70</t>
  </si>
  <si>
    <t>2:20.87</t>
  </si>
  <si>
    <t>2:20.92</t>
  </si>
  <si>
    <t>2:22.30</t>
  </si>
  <si>
    <t>2:23.29</t>
  </si>
  <si>
    <t>2:24.16</t>
  </si>
  <si>
    <t>2:24.18</t>
  </si>
  <si>
    <t>2:26.16</t>
  </si>
  <si>
    <t>2:30.36</t>
  </si>
  <si>
    <t>2:31.32</t>
  </si>
  <si>
    <t>2:31.96</t>
  </si>
  <si>
    <t>2:33.68</t>
  </si>
  <si>
    <t>2:34.75</t>
  </si>
  <si>
    <t>2:37.62</t>
  </si>
  <si>
    <t>2:42.93</t>
  </si>
  <si>
    <t>TELATYŃSKA Hanna</t>
  </si>
  <si>
    <t>Z/0177/17</t>
  </si>
  <si>
    <t>4:46.92</t>
  </si>
  <si>
    <t>4:51.07</t>
  </si>
  <si>
    <t>4:52.67</t>
  </si>
  <si>
    <t>4:54.64</t>
  </si>
  <si>
    <t>4:57.06</t>
  </si>
  <si>
    <t>4:59.77</t>
  </si>
  <si>
    <t>5:02.56</t>
  </si>
  <si>
    <t>5:04.79</t>
  </si>
  <si>
    <t>5:05.60</t>
  </si>
  <si>
    <t>5:06.47</t>
  </si>
  <si>
    <t>5:06.84</t>
  </si>
  <si>
    <t>5:07.66</t>
  </si>
  <si>
    <t>5:10.29</t>
  </si>
  <si>
    <t>5:10.34</t>
  </si>
  <si>
    <t>5:13.25</t>
  </si>
  <si>
    <t>5:16.31</t>
  </si>
  <si>
    <t>5:16.85</t>
  </si>
  <si>
    <t>5:22.32</t>
  </si>
  <si>
    <t>5:38.04</t>
  </si>
  <si>
    <t>39.55</t>
  </si>
  <si>
    <t>40.63</t>
  </si>
  <si>
    <t>41.02</t>
  </si>
  <si>
    <t>41.21</t>
  </si>
  <si>
    <t>41.34</t>
  </si>
  <si>
    <t>42.47</t>
  </si>
  <si>
    <t>MICHALSKA Laura</t>
  </si>
  <si>
    <t>Z/0070/23</t>
  </si>
  <si>
    <t>43.38</t>
  </si>
  <si>
    <t>44.43</t>
  </si>
  <si>
    <t>44.66</t>
  </si>
  <si>
    <t>44.78</t>
  </si>
  <si>
    <t>45.05</t>
  </si>
  <si>
    <t>45.32</t>
  </si>
  <si>
    <t>46.02</t>
  </si>
  <si>
    <t>TYSZKIEWICZ Klaudia</t>
  </si>
  <si>
    <t>Z/0197/22</t>
  </si>
  <si>
    <t>46.35</t>
  </si>
  <si>
    <t>49.07</t>
  </si>
  <si>
    <t>1:19.58</t>
  </si>
  <si>
    <t>1:20.21</t>
  </si>
  <si>
    <t>1:20.47</t>
  </si>
  <si>
    <t>1:22.35</t>
  </si>
  <si>
    <t>1:24.11</t>
  </si>
  <si>
    <t>1:27.64</t>
  </si>
  <si>
    <t>1:27.73</t>
  </si>
  <si>
    <t>1:30.31</t>
  </si>
  <si>
    <t>1:32.33</t>
  </si>
  <si>
    <t>1:33.02</t>
  </si>
  <si>
    <t>1:33.81</t>
  </si>
  <si>
    <t>1:35.56</t>
  </si>
  <si>
    <t>2:04.09</t>
  </si>
  <si>
    <t>2:04.78</t>
  </si>
  <si>
    <t>2:06.25</t>
  </si>
  <si>
    <t>2:06.35</t>
  </si>
  <si>
    <t>2:09.30</t>
  </si>
  <si>
    <t>2:18.64</t>
  </si>
  <si>
    <t>2:18.99</t>
  </si>
  <si>
    <t>2:19.54</t>
  </si>
  <si>
    <t>2:23.40</t>
  </si>
  <si>
    <t>2:24.52</t>
  </si>
  <si>
    <t>2:26.80</t>
  </si>
  <si>
    <t>2:43.20</t>
  </si>
  <si>
    <t>4:26.00</t>
  </si>
  <si>
    <t>4:29.53</t>
  </si>
  <si>
    <t>4:39.15</t>
  </si>
  <si>
    <t>4:50.76</t>
  </si>
  <si>
    <t>5:02.37</t>
  </si>
  <si>
    <t>5:05.87</t>
  </si>
  <si>
    <t>5:07.64</t>
  </si>
  <si>
    <t>5:08.59</t>
  </si>
  <si>
    <t>37.59</t>
  </si>
  <si>
    <t>GAWROŃSKI Mateusz</t>
  </si>
  <si>
    <t>Z/0185/21</t>
  </si>
  <si>
    <t>38.22</t>
  </si>
  <si>
    <t>STAŃDO Maciej</t>
  </si>
  <si>
    <t>Z/0083/18</t>
  </si>
  <si>
    <t>38.50</t>
  </si>
  <si>
    <t>GRZELAK Andrzej</t>
  </si>
  <si>
    <t>Z/0213/17</t>
  </si>
  <si>
    <t>38.60</t>
  </si>
  <si>
    <t>KRÓLIKOWSKI Stanisław</t>
  </si>
  <si>
    <t>Z/0553/15</t>
  </si>
  <si>
    <t>WEŁNICKI Mateusz</t>
  </si>
  <si>
    <t>Z/0093/21</t>
  </si>
  <si>
    <t>38.94</t>
  </si>
  <si>
    <t>WĘCŁAWEK Kryspin</t>
  </si>
  <si>
    <t>Z/0054/18</t>
  </si>
  <si>
    <t>39.01</t>
  </si>
  <si>
    <t>PUŁAWSKI Jakub</t>
  </si>
  <si>
    <t>Z/0059/18</t>
  </si>
  <si>
    <t>ŚLUSARSKI Miłosz</t>
  </si>
  <si>
    <t>Z/0142/19</t>
  </si>
  <si>
    <t>39.90</t>
  </si>
  <si>
    <t>MIRZAŁEK Filip</t>
  </si>
  <si>
    <t>KS Orzeł Elbląg</t>
  </si>
  <si>
    <t>Z/0076/17</t>
  </si>
  <si>
    <t>40.36</t>
  </si>
  <si>
    <t>DALZ Aleksander</t>
  </si>
  <si>
    <t>Z/0054/22</t>
  </si>
  <si>
    <t>40.58</t>
  </si>
  <si>
    <t>KLONOWSKI Mikołaj</t>
  </si>
  <si>
    <t>Z/0214/17</t>
  </si>
  <si>
    <t>40.62</t>
  </si>
  <si>
    <t>TUCHARZ Michał</t>
  </si>
  <si>
    <t>Z/0052/18</t>
  </si>
  <si>
    <t>40.86</t>
  </si>
  <si>
    <t>PODSKARBI Jan</t>
  </si>
  <si>
    <t>KS ARENA Tomaszów Mazowiecki</t>
  </si>
  <si>
    <t>Z/0135/20</t>
  </si>
  <si>
    <t>41.67</t>
  </si>
  <si>
    <t>CICHOCKI Alan</t>
  </si>
  <si>
    <t>Z/0228/19</t>
  </si>
  <si>
    <t>AMBROZIK Oliwier</t>
  </si>
  <si>
    <t>Z/0124/17</t>
  </si>
  <si>
    <t>WYMYSŁO Bartłomiej</t>
  </si>
  <si>
    <t>Z/0147/19</t>
  </si>
  <si>
    <t>43.96</t>
  </si>
  <si>
    <t>RICHTER Aleksander</t>
  </si>
  <si>
    <t>WMKS Olsztyn</t>
  </si>
  <si>
    <t>Z/0007/17</t>
  </si>
  <si>
    <t>1:16.77</t>
  </si>
  <si>
    <t>1:17.28</t>
  </si>
  <si>
    <t>1:17.41</t>
  </si>
  <si>
    <t>1:17.72</t>
  </si>
  <si>
    <t>1:18.20</t>
  </si>
  <si>
    <t>1:19.09</t>
  </si>
  <si>
    <t>1:19.25</t>
  </si>
  <si>
    <t>1:20.18</t>
  </si>
  <si>
    <t>1:20.31</t>
  </si>
  <si>
    <t>1:20.83</t>
  </si>
  <si>
    <t>1:20.91</t>
  </si>
  <si>
    <t>1:22.77</t>
  </si>
  <si>
    <t>1:23.60</t>
  </si>
  <si>
    <t>1:30.51</t>
  </si>
  <si>
    <t>1:58.67</t>
  </si>
  <si>
    <t>2:00.53</t>
  </si>
  <si>
    <t>2:01.46</t>
  </si>
  <si>
    <t>2:02.45</t>
  </si>
  <si>
    <t>2:03.37</t>
  </si>
  <si>
    <t>2:03.42</t>
  </si>
  <si>
    <t>2:03.45</t>
  </si>
  <si>
    <t>2:06.01</t>
  </si>
  <si>
    <t>2:07.53</t>
  </si>
  <si>
    <t>2:07.83</t>
  </si>
  <si>
    <t>2:10.71</t>
  </si>
  <si>
    <t>2:12.33</t>
  </si>
  <si>
    <t>2:13.60</t>
  </si>
  <si>
    <t>2:13.92</t>
  </si>
  <si>
    <t>2:14.16</t>
  </si>
  <si>
    <t>4:17.82</t>
  </si>
  <si>
    <t>4:20.05</t>
  </si>
  <si>
    <t>4:23.53</t>
  </si>
  <si>
    <t>4:25.97</t>
  </si>
  <si>
    <t>4:30.89</t>
  </si>
  <si>
    <t>4:34.05</t>
  </si>
  <si>
    <t>4:34.48</t>
  </si>
  <si>
    <t>4:36.28</t>
  </si>
  <si>
    <t>4:38.78</t>
  </si>
  <si>
    <t>4:40.72</t>
  </si>
  <si>
    <t>4:54.10</t>
  </si>
  <si>
    <t>4:54.31</t>
  </si>
  <si>
    <t>4:57.53</t>
  </si>
  <si>
    <t>36.26</t>
  </si>
  <si>
    <t>36.30</t>
  </si>
  <si>
    <t>36.41</t>
  </si>
  <si>
    <t>36.87</t>
  </si>
  <si>
    <t>37.89</t>
  </si>
  <si>
    <t>37.98</t>
  </si>
  <si>
    <t>Z/0104/24</t>
  </si>
  <si>
    <t>38.37</t>
  </si>
  <si>
    <t>Z/0077/24</t>
  </si>
  <si>
    <t>38.97</t>
  </si>
  <si>
    <t>39.80</t>
  </si>
  <si>
    <t>39.86</t>
  </si>
  <si>
    <t>40.45</t>
  </si>
  <si>
    <t>41.17</t>
  </si>
  <si>
    <t>43.07</t>
  </si>
  <si>
    <t>RÓŻAK Jakub</t>
  </si>
  <si>
    <t>Z/0285/23</t>
  </si>
  <si>
    <t>1:11.72</t>
  </si>
  <si>
    <t>1:12.62</t>
  </si>
  <si>
    <t>1:13.45</t>
  </si>
  <si>
    <t>1:13.63</t>
  </si>
  <si>
    <t>1:14.87</t>
  </si>
  <si>
    <t>1:14.98</t>
  </si>
  <si>
    <t>1:16.00</t>
  </si>
  <si>
    <t>1:18.25</t>
  </si>
  <si>
    <t>1:18.40</t>
  </si>
  <si>
    <t>1:19.04</t>
  </si>
  <si>
    <t>1:20.24</t>
  </si>
  <si>
    <t>1:20.51</t>
  </si>
  <si>
    <t>1:24.88</t>
  </si>
  <si>
    <t>1:28.87</t>
  </si>
  <si>
    <t>1:51.27</t>
  </si>
  <si>
    <t>1:52.29</t>
  </si>
  <si>
    <t>1:52.62</t>
  </si>
  <si>
    <t>1:52.91</t>
  </si>
  <si>
    <t>1:52.98</t>
  </si>
  <si>
    <t>1:55.63</t>
  </si>
  <si>
    <t>1:56.18</t>
  </si>
  <si>
    <t>1:59.24</t>
  </si>
  <si>
    <t>1:59.80</t>
  </si>
  <si>
    <t>2:03.76</t>
  </si>
  <si>
    <t>2:05.16</t>
  </si>
  <si>
    <t>2:06.15</t>
  </si>
  <si>
    <t>2:07.12</t>
  </si>
  <si>
    <t>2:08.52</t>
  </si>
  <si>
    <t>2:13.35</t>
  </si>
  <si>
    <t>3:55.14</t>
  </si>
  <si>
    <t>3:59.12</t>
  </si>
  <si>
    <t>4:01.54</t>
  </si>
  <si>
    <t>4:02.25</t>
  </si>
  <si>
    <t>4:02.56</t>
  </si>
  <si>
    <t>4:10.96</t>
  </si>
  <si>
    <t>4:21.16</t>
  </si>
  <si>
    <t>4:31.36</t>
  </si>
  <si>
    <t>4:48.19</t>
  </si>
  <si>
    <t>4:49.94</t>
  </si>
  <si>
    <t>5:10.43</t>
  </si>
  <si>
    <t>42.12</t>
  </si>
  <si>
    <t>43.02</t>
  </si>
  <si>
    <t>43.84</t>
  </si>
  <si>
    <t>44.73</t>
  </si>
  <si>
    <t>46.43</t>
  </si>
  <si>
    <t>1:24.94</t>
  </si>
  <si>
    <t>1:25.80</t>
  </si>
  <si>
    <t>1:26.38</t>
  </si>
  <si>
    <t>1:27.23</t>
  </si>
  <si>
    <t>1:29.47</t>
  </si>
  <si>
    <t>1:30.43</t>
  </si>
  <si>
    <t>1:31.50</t>
  </si>
  <si>
    <t>1:34.09</t>
  </si>
  <si>
    <t>1:35.11</t>
  </si>
  <si>
    <t>1:35.46</t>
  </si>
  <si>
    <t>39.61</t>
  </si>
  <si>
    <t>1:21.77</t>
  </si>
  <si>
    <t>1:22.06</t>
  </si>
  <si>
    <t>1:24.18</t>
  </si>
  <si>
    <t>45.90</t>
  </si>
  <si>
    <t>1:29.15</t>
  </si>
  <si>
    <t>1:34.52</t>
  </si>
  <si>
    <t>38.87</t>
  </si>
  <si>
    <t>38.98</t>
  </si>
  <si>
    <t>1:17.46</t>
  </si>
  <si>
    <t>1:19.67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</si>
</sst>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3366"/>
      <name val="Arial"/>
      <family val="2"/>
    </font>
    <font>
      <i/>
      <sz val="7.5"/>
      <color rgb="FF003366"/>
      <name val="Arial"/>
      <family val="2"/>
    </font>
    <font>
      <i/>
      <sz val="10"/>
      <color rgb="FFFF000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rgb="FFFFFFFF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8"/>
      <color rgb="FFFF0000"/>
      <name val="Arial"/>
      <family val="2"/>
    </font>
    <font>
      <i/>
      <strike/>
      <sz val="10"/>
      <color rgb="FFFF0000"/>
      <name val="Arial"/>
      <family val="2"/>
    </font>
    <font>
      <b/>
      <strike/>
      <sz val="8"/>
      <color rgb="FFFF0000"/>
      <name val="Arial"/>
      <family val="2"/>
    </font>
    <font>
      <b/>
      <strike/>
      <sz val="11"/>
      <color rgb="FFFF0000"/>
      <name val="Calibri"/>
      <family val="2"/>
      <charset val="238"/>
      <scheme val="minor"/>
    </font>
    <font>
      <strike/>
      <u/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1"/>
    <xf numFmtId="14" fontId="3" fillId="0" borderId="0" xfId="0" applyNumberFormat="1" applyFont="1"/>
    <xf numFmtId="0" fontId="5" fillId="0" borderId="0" xfId="0" applyFont="1"/>
    <xf numFmtId="14" fontId="8" fillId="0" borderId="0" xfId="0" applyNumberFormat="1" applyFont="1"/>
    <xf numFmtId="0" fontId="9" fillId="0" borderId="0" xfId="0" applyFont="1"/>
    <xf numFmtId="0" fontId="8" fillId="0" borderId="0" xfId="0" applyFont="1"/>
    <xf numFmtId="0" fontId="12" fillId="7" borderId="4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10" fillId="0" borderId="4" xfId="0" applyFont="1" applyBorder="1" applyAlignment="1">
      <alignment horizontal="center" vertical="center"/>
    </xf>
    <xf numFmtId="0" fontId="14" fillId="0" borderId="0" xfId="0" applyFont="1"/>
    <xf numFmtId="0" fontId="13" fillId="0" borderId="4" xfId="1" applyFont="1" applyBorder="1" applyAlignment="1">
      <alignment horizontal="left"/>
    </xf>
    <xf numFmtId="14" fontId="8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8" borderId="4" xfId="0" applyFont="1" applyFill="1" applyBorder="1" applyAlignment="1">
      <alignment horizontal="left"/>
    </xf>
    <xf numFmtId="0" fontId="2" fillId="10" borderId="4" xfId="0" applyFont="1" applyFill="1" applyBorder="1" applyAlignment="1">
      <alignment horizontal="left"/>
    </xf>
    <xf numFmtId="0" fontId="13" fillId="0" borderId="4" xfId="1" applyFont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14" fontId="11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7" borderId="4" xfId="0" applyFont="1" applyFill="1" applyBorder="1" applyAlignment="1">
      <alignment horizontal="left"/>
    </xf>
    <xf numFmtId="0" fontId="12" fillId="8" borderId="4" xfId="0" applyFont="1" applyFill="1" applyBorder="1" applyAlignment="1">
      <alignment horizontal="left"/>
    </xf>
    <xf numFmtId="0" fontId="12" fillId="10" borderId="4" xfId="0" applyFont="1" applyFill="1" applyBorder="1" applyAlignment="1">
      <alignment horizontal="left"/>
    </xf>
    <xf numFmtId="0" fontId="0" fillId="0" borderId="8" xfId="0" applyBorder="1"/>
    <xf numFmtId="14" fontId="8" fillId="11" borderId="4" xfId="0" applyNumberFormat="1" applyFont="1" applyFill="1" applyBorder="1" applyAlignment="1">
      <alignment horizontal="left"/>
    </xf>
    <xf numFmtId="0" fontId="9" fillId="11" borderId="4" xfId="0" applyFont="1" applyFill="1" applyBorder="1" applyAlignment="1">
      <alignment horizontal="left"/>
    </xf>
    <xf numFmtId="0" fontId="8" fillId="11" borderId="4" xfId="0" applyFont="1" applyFill="1" applyBorder="1" applyAlignment="1">
      <alignment horizontal="left"/>
    </xf>
    <xf numFmtId="0" fontId="13" fillId="0" borderId="4" xfId="1" applyFont="1" applyBorder="1"/>
    <xf numFmtId="14" fontId="8" fillId="0" borderId="4" xfId="0" applyNumberFormat="1" applyFont="1" applyBorder="1"/>
    <xf numFmtId="0" fontId="9" fillId="0" borderId="4" xfId="0" applyFont="1" applyBorder="1"/>
    <xf numFmtId="0" fontId="8" fillId="0" borderId="4" xfId="0" applyFont="1" applyBorder="1"/>
    <xf numFmtId="0" fontId="17" fillId="0" borderId="4" xfId="0" applyFont="1" applyBorder="1"/>
    <xf numFmtId="0" fontId="18" fillId="0" borderId="4" xfId="0" applyFont="1" applyBorder="1"/>
    <xf numFmtId="14" fontId="17" fillId="0" borderId="4" xfId="0" applyNumberFormat="1" applyFont="1" applyBorder="1"/>
    <xf numFmtId="0" fontId="19" fillId="0" borderId="4" xfId="1" applyFont="1" applyBorder="1"/>
    <xf numFmtId="0" fontId="20" fillId="0" borderId="4" xfId="0" applyFont="1" applyBorder="1"/>
    <xf numFmtId="0" fontId="21" fillId="0" borderId="4" xfId="0" applyFont="1" applyBorder="1"/>
    <xf numFmtId="14" fontId="20" fillId="0" borderId="4" xfId="0" applyNumberFormat="1" applyFont="1" applyBorder="1"/>
    <xf numFmtId="0" fontId="22" fillId="0" borderId="4" xfId="1" applyFont="1" applyBorder="1"/>
    <xf numFmtId="0" fontId="10" fillId="0" borderId="4" xfId="0" applyFont="1" applyBorder="1"/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/>
    <xf numFmtId="14" fontId="24" fillId="0" borderId="4" xfId="0" applyNumberFormat="1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6" fillId="4" borderId="4" xfId="0" applyFont="1" applyFill="1" applyBorder="1" applyAlignment="1">
      <alignment horizontal="left" vertical="center"/>
    </xf>
    <xf numFmtId="0" fontId="27" fillId="7" borderId="4" xfId="0" applyFont="1" applyFill="1" applyBorder="1" applyAlignment="1">
      <alignment horizontal="left"/>
    </xf>
    <xf numFmtId="0" fontId="27" fillId="8" borderId="4" xfId="0" applyFont="1" applyFill="1" applyBorder="1" applyAlignment="1">
      <alignment horizontal="left"/>
    </xf>
    <xf numFmtId="0" fontId="27" fillId="10" borderId="4" xfId="0" applyFont="1" applyFill="1" applyBorder="1" applyAlignment="1">
      <alignment horizontal="left"/>
    </xf>
    <xf numFmtId="14" fontId="24" fillId="0" borderId="4" xfId="0" applyNumberFormat="1" applyFont="1" applyBorder="1"/>
    <xf numFmtId="0" fontId="25" fillId="0" borderId="4" xfId="0" applyFont="1" applyBorder="1"/>
    <xf numFmtId="0" fontId="28" fillId="0" borderId="4" xfId="1" applyFont="1" applyBorder="1"/>
    <xf numFmtId="0" fontId="24" fillId="0" borderId="4" xfId="0" applyFont="1" applyBorder="1"/>
    <xf numFmtId="0" fontId="27" fillId="7" borderId="4" xfId="0" applyFont="1" applyFill="1" applyBorder="1" applyAlignment="1">
      <alignment horizontal="center"/>
    </xf>
    <xf numFmtId="0" fontId="27" fillId="8" borderId="4" xfId="0" applyFont="1" applyFill="1" applyBorder="1" applyAlignment="1">
      <alignment horizontal="center"/>
    </xf>
    <xf numFmtId="0" fontId="27" fillId="10" borderId="4" xfId="0" applyFont="1" applyFill="1" applyBorder="1" applyAlignment="1">
      <alignment horizontal="center"/>
    </xf>
    <xf numFmtId="0" fontId="6" fillId="0" borderId="0" xfId="1" applyFill="1" applyBorder="1"/>
    <xf numFmtId="49" fontId="3" fillId="0" borderId="0" xfId="0" applyNumberFormat="1" applyFont="1"/>
    <xf numFmtId="0" fontId="10" fillId="0" borderId="0" xfId="0" applyFont="1"/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21" fillId="0" borderId="0" xfId="0" applyFont="1"/>
    <xf numFmtId="0" fontId="20" fillId="0" borderId="0" xfId="0" applyFont="1"/>
    <xf numFmtId="0" fontId="1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2">
    <cellStyle name="Hiperłącze" xfId="1" builtinId="8"/>
    <cellStyle name="Normalny" xfId="0" builtinId="0"/>
  </cellStyles>
  <dxfs count="1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z val="8"/>
        <color rgb="FF003366"/>
        <name val="Arial"/>
        <family val="2"/>
        <scheme val="none"/>
      </font>
      <numFmt numFmtId="19" formatCode="d/mm/yyyy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z val="8"/>
        <color rgb="FF003366"/>
        <name val="Arial"/>
        <family val="2"/>
        <scheme val="none"/>
      </font>
      <numFmt numFmtId="19" formatCode="d/mm/yyyy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z val="8"/>
        <color rgb="FF003366"/>
        <name val="Arial"/>
        <family val="2"/>
        <scheme val="none"/>
      </font>
      <numFmt numFmtId="19" formatCode="d/mm/yyyy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z val="8"/>
        <color rgb="FF003366"/>
        <name val="Arial"/>
        <family val="2"/>
        <scheme val="none"/>
      </font>
      <numFmt numFmtId="19" formatCode="d/mm/yyyy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theme="1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rgb="FF003366"/>
        <name val="Arial"/>
        <family val="2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theme="1"/>
      </font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theme="1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8"/>
        <color theme="1"/>
        <name val="Arial"/>
        <family val="2"/>
        <scheme val="none"/>
      </font>
      <numFmt numFmtId="19" formatCode="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theme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vertAlign val="baseline"/>
        <color theme="1"/>
      </font>
      <border outline="0">
        <left style="thin">
          <color auto="1"/>
        </left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theme="1"/>
      </font>
      <fill>
        <patternFill patternType="solid">
          <fgColor indexed="64"/>
          <bgColor rgb="FFFFFF66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theme="1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vertAlign val="baseline"/>
        <sz val="10"/>
        <color theme="1"/>
        <name val="Arial"/>
        <family val="2"/>
        <scheme val="none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8"/>
        <color theme="1"/>
        <name val="Arial"/>
        <family val="2"/>
        <scheme val="none"/>
      </font>
      <numFmt numFmtId="19" formatCode="d/mm/yyyy"/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theme="1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theme="1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color theme="1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color theme="1"/>
        <name val="Arial"/>
        <family val="2"/>
        <scheme val="none"/>
      </font>
      <numFmt numFmtId="19" formatCode="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color theme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0</xdr:rowOff>
    </xdr:from>
    <xdr:ext cx="152400" cy="203200"/>
    <xdr:pic>
      <xdr:nvPicPr>
        <xdr:cNvPr id="3" name="Obraz 2">
          <a:extLst>
            <a:ext uri="{FF2B5EF4-FFF2-40B4-BE49-F238E27FC236}">
              <a16:creationId xmlns:a16="http://schemas.microsoft.com/office/drawing/2014/main" id="{F27EC818-0830-224D-B16C-D1CA0107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4572000"/>
          <a:ext cx="1524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b_500" displayName="kb_500" ref="A2:O32" totalsRowShown="0" headerRowDxfId="163" dataDxfId="161" headerRowBorderDxfId="162" tableBorderDxfId="160" totalsRowBorderDxfId="159">
  <autoFilter ref="A2:O32" xr:uid="{00000000-0009-0000-0100-000001000000}"/>
  <tableColumns count="15">
    <tableColumn id="15" xr3:uid="{00000000-0010-0000-0000-00000F000000}" name="Lp." dataDxfId="158"/>
    <tableColumn id="1" xr3:uid="{00000000-0010-0000-0000-000001000000}" name="Nazwisko i Imię" dataDxfId="157" dataCellStyle="Hiperłącze"/>
    <tableColumn id="2" xr3:uid="{00000000-0010-0000-0000-000002000000}" name="Klub" dataDxfId="156" dataCellStyle="Hiperłącze"/>
    <tableColumn id="3" xr3:uid="{00000000-0010-0000-0000-000003000000}" name="Data ur" dataDxfId="155"/>
    <tableColumn id="4" xr3:uid="{00000000-0010-0000-0000-000004000000}" name="Licencja" dataDxfId="154"/>
    <tableColumn id="5" xr3:uid="{00000000-0010-0000-0000-000005000000}" name="Kategoria" dataDxfId="153" dataCellStyle="Hiperłącze"/>
    <tableColumn id="14" xr3:uid="{00000000-0010-0000-0000-00000E000000}" name="Klasa Maks" dataDxfId="152" dataCellStyle="Hiperłącze"/>
    <tableColumn id="6" xr3:uid="{00000000-0010-0000-0000-000006000000}" name="Czas" dataDxfId="151"/>
    <tableColumn id="7" xr3:uid="{00000000-0010-0000-0000-000007000000}" name="Klasa" dataDxfId="150"/>
    <tableColumn id="8" xr3:uid="{00000000-0010-0000-0000-000008000000}" name="Czas " dataDxfId="149">
      <calculatedColumnFormula>VLOOKUP(kb_500[[#This Row],[Nazwisko i Imię]],kb_1000[],6,FALSE)</calculatedColumnFormula>
    </tableColumn>
    <tableColumn id="9" xr3:uid="{00000000-0010-0000-0000-000009000000}" name="Klasa " dataDxfId="148">
      <calculatedColumnFormula>VLOOKUP(kb_500[[#This Row],[Nazwisko i Imię]],kb_1000[],7,FALSE)</calculatedColumnFormula>
    </tableColumn>
    <tableColumn id="10" xr3:uid="{00000000-0010-0000-0000-00000A000000}" name=" Czas" dataDxfId="147">
      <calculatedColumnFormula>VLOOKUP(kb_500[[#This Row],[Nazwisko i Imię]],kb_1500[],6,FALSE)</calculatedColumnFormula>
    </tableColumn>
    <tableColumn id="11" xr3:uid="{00000000-0010-0000-0000-00000B000000}" name=" Klasa" dataDxfId="146">
      <calculatedColumnFormula>VLOOKUP(kb_500[[#This Row],[Nazwisko i Imię]],kb_1500[],7,FALSE)</calculatedColumnFormula>
    </tableColumn>
    <tableColumn id="12" xr3:uid="{00000000-0010-0000-0000-00000C000000}" name=" Czas " dataDxfId="145">
      <calculatedColumnFormula>VLOOKUP(kb_500[[#This Row],[Nazwisko i Imię]],kb_3000[],6,FALSE)</calculatedColumnFormula>
    </tableColumn>
    <tableColumn id="13" xr3:uid="{00000000-0010-0000-0000-00000D000000}" name=" Klasa " dataDxfId="144">
      <calculatedColumnFormula>VLOOKUP(kb_500[[#This Row],[Nazwisko i Imię]],kb_3000[],7,FALSE)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ka_1000" displayName="ka_1000" ref="B34:H49" totalsRowShown="0" headerRowDxfId="45" headerRowBorderDxfId="44" tableBorderDxfId="43">
  <autoFilter ref="B34:H49" xr:uid="{00000000-0009-0000-0100-000006000000}"/>
  <tableColumns count="7">
    <tableColumn id="1" xr3:uid="{00000000-0010-0000-0900-000001000000}" name="Kolumna1"/>
    <tableColumn id="2" xr3:uid="{00000000-0010-0000-0900-000002000000}" name="Kolumna2"/>
    <tableColumn id="3" xr3:uid="{00000000-0010-0000-0900-000003000000}" name="Kolumna3" dataDxfId="42"/>
    <tableColumn id="4" xr3:uid="{00000000-0010-0000-0900-000004000000}" name="Kolumna4"/>
    <tableColumn id="5" xr3:uid="{00000000-0010-0000-0900-000005000000}" name="Kolumna5"/>
    <tableColumn id="6" xr3:uid="{00000000-0010-0000-0900-000006000000}" name="Kolumna6"/>
    <tableColumn id="7" xr3:uid="{00000000-0010-0000-0900-000007000000}" name="Kolumna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mb_3000" displayName="mb_3000" ref="T55:Z72" totalsRowShown="0" headerRowDxfId="41" headerRowBorderDxfId="40" tableBorderDxfId="39">
  <autoFilter ref="T55:Z72" xr:uid="{00000000-0009-0000-0100-00000D000000}"/>
  <tableColumns count="7">
    <tableColumn id="1" xr3:uid="{00000000-0010-0000-0A00-000001000000}" name="Nazwisko i Imię"/>
    <tableColumn id="2" xr3:uid="{00000000-0010-0000-0A00-000002000000}" name="Klub"/>
    <tableColumn id="3" xr3:uid="{00000000-0010-0000-0A00-000003000000}" name="Data ur" dataDxfId="38"/>
    <tableColumn id="4" xr3:uid="{00000000-0010-0000-0A00-000004000000}" name="Licencja"/>
    <tableColumn id="5" xr3:uid="{00000000-0010-0000-0A00-000005000000}" name="Kategoria"/>
    <tableColumn id="6" xr3:uid="{00000000-0010-0000-0A00-000006000000}" name="Czas"/>
    <tableColumn id="7" xr3:uid="{00000000-0010-0000-0A00-000007000000}" name="Klasa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mb_1500" displayName="mb_1500" ref="K55:Q75" totalsRowShown="0" headerRowDxfId="37" headerRowBorderDxfId="36" tableBorderDxfId="35">
  <autoFilter ref="K55:Q75" xr:uid="{00000000-0009-0000-0100-00000E000000}"/>
  <tableColumns count="7">
    <tableColumn id="1" xr3:uid="{00000000-0010-0000-0B00-000001000000}" name="Nazwisko i Imię"/>
    <tableColumn id="2" xr3:uid="{00000000-0010-0000-0B00-000002000000}" name="Klub"/>
    <tableColumn id="3" xr3:uid="{00000000-0010-0000-0B00-000003000000}" name="Data ur" dataDxfId="34"/>
    <tableColumn id="4" xr3:uid="{00000000-0010-0000-0B00-000004000000}" name="Licencja"/>
    <tableColumn id="5" xr3:uid="{00000000-0010-0000-0B00-000005000000}" name="Kategoria"/>
    <tableColumn id="6" xr3:uid="{00000000-0010-0000-0B00-000006000000}" name="Czas"/>
    <tableColumn id="7" xr3:uid="{00000000-0010-0000-0B00-000007000000}" name="Klas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mb_1000" displayName="mb_1000" ref="B55:H77" totalsRowShown="0" headerRowDxfId="33" headerRowBorderDxfId="32" tableBorderDxfId="31">
  <autoFilter ref="B55:H77" xr:uid="{00000000-0009-0000-0100-00000F000000}"/>
  <tableColumns count="7">
    <tableColumn id="1" xr3:uid="{00000000-0010-0000-0C00-000001000000}" name="Nazwisko i Imię"/>
    <tableColumn id="2" xr3:uid="{00000000-0010-0000-0C00-000002000000}" name="Klub"/>
    <tableColumn id="3" xr3:uid="{00000000-0010-0000-0C00-000003000000}" name="Data ur" dataDxfId="30"/>
    <tableColumn id="4" xr3:uid="{00000000-0010-0000-0C00-000004000000}" name="Licencja"/>
    <tableColumn id="5" xr3:uid="{00000000-0010-0000-0C00-000005000000}" name="Kategoria"/>
    <tableColumn id="6" xr3:uid="{00000000-0010-0000-0C00-000006000000}" name="Czas"/>
    <tableColumn id="7" xr3:uid="{00000000-0010-0000-0C00-000007000000}" name="Klas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mb_300018" displayName="mb_300018" ref="T81:Z92" totalsRowShown="0" headerRowDxfId="29" headerRowBorderDxfId="28" tableBorderDxfId="27">
  <autoFilter ref="T81:Z92" xr:uid="{00000000-0009-0000-0100-000011000000}"/>
  <tableColumns count="7">
    <tableColumn id="1" xr3:uid="{00000000-0010-0000-0D00-000001000000}" name="Nazwisko i Imię" dataDxfId="26"/>
    <tableColumn id="2" xr3:uid="{00000000-0010-0000-0D00-000002000000}" name="Klub" dataDxfId="25"/>
    <tableColumn id="3" xr3:uid="{00000000-0010-0000-0D00-000003000000}" name="Data ur" dataDxfId="24"/>
    <tableColumn id="4" xr3:uid="{00000000-0010-0000-0D00-000004000000}" name="Licencja" dataDxfId="23"/>
    <tableColumn id="5" xr3:uid="{00000000-0010-0000-0D00-000005000000}" name="Kategoria" dataDxfId="22"/>
    <tableColumn id="6" xr3:uid="{00000000-0010-0000-0D00-000006000000}" name="Czas" dataDxfId="21"/>
    <tableColumn id="7" xr3:uid="{00000000-0010-0000-0D00-000007000000}" name="Klasa" dataDxfId="2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mb_150019" displayName="mb_150019" ref="K81:Q96" totalsRowShown="0" headerRowDxfId="19" headerRowBorderDxfId="18" tableBorderDxfId="17">
  <autoFilter ref="K81:Q96" xr:uid="{00000000-0009-0000-0100-000012000000}"/>
  <tableColumns count="7">
    <tableColumn id="1" xr3:uid="{00000000-0010-0000-0E00-000001000000}" name="Nazwisko i Imię" dataDxfId="16"/>
    <tableColumn id="2" xr3:uid="{00000000-0010-0000-0E00-000002000000}" name="Klub" dataDxfId="15"/>
    <tableColumn id="3" xr3:uid="{00000000-0010-0000-0E00-000003000000}" name="Data ur" dataDxfId="14"/>
    <tableColumn id="4" xr3:uid="{00000000-0010-0000-0E00-000004000000}" name="Licencja" dataDxfId="13"/>
    <tableColumn id="5" xr3:uid="{00000000-0010-0000-0E00-000005000000}" name="Kategoria" dataDxfId="12"/>
    <tableColumn id="6" xr3:uid="{00000000-0010-0000-0E00-000006000000}" name="Czas" dataDxfId="11"/>
    <tableColumn id="7" xr3:uid="{00000000-0010-0000-0E00-000007000000}" name="Klasa" dataDxfId="1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mb_100020" displayName="mb_100020" ref="B81:H97" totalsRowShown="0" headerRowDxfId="9" headerRowBorderDxfId="8" tableBorderDxfId="7">
  <autoFilter ref="B81:H97" xr:uid="{00000000-0009-0000-0100-000013000000}"/>
  <tableColumns count="7">
    <tableColumn id="1" xr3:uid="{00000000-0010-0000-0F00-000001000000}" name="Nazwisko i Imię" dataDxfId="6" dataCellStyle="Hiperłącze"/>
    <tableColumn id="2" xr3:uid="{00000000-0010-0000-0F00-000002000000}" name="Klub" dataDxfId="5" dataCellStyle="Hiperłącze"/>
    <tableColumn id="3" xr3:uid="{00000000-0010-0000-0F00-000003000000}" name="Data ur" dataDxfId="4"/>
    <tableColumn id="4" xr3:uid="{00000000-0010-0000-0F00-000004000000}" name="Licencja" dataDxfId="3"/>
    <tableColumn id="5" xr3:uid="{00000000-0010-0000-0F00-000005000000}" name="Kategoria" dataDxfId="2" dataCellStyle="Hiperłącze"/>
    <tableColumn id="6" xr3:uid="{00000000-0010-0000-0F00-000006000000}" name="Czas" dataDxfId="1"/>
    <tableColumn id="7" xr3:uid="{00000000-0010-0000-0F00-000007000000}" name="Klasa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kb_500613" displayName="kb_500613" ref="A2:O24" totalsRowShown="0" headerRowDxfId="143" headerRowBorderDxfId="142" tableBorderDxfId="141" totalsRowBorderDxfId="140">
  <autoFilter ref="A2:O24" xr:uid="{00000000-0009-0000-0100-00000C000000}"/>
  <tableColumns count="15">
    <tableColumn id="15" xr3:uid="{00000000-0010-0000-0200-00000F000000}" name="Lp." dataDxfId="139"/>
    <tableColumn id="1" xr3:uid="{00000000-0010-0000-0200-000001000000}" name="Nazwisko i Imię" dataDxfId="138"/>
    <tableColumn id="2" xr3:uid="{00000000-0010-0000-0200-000002000000}" name="Klub" dataDxfId="137"/>
    <tableColumn id="3" xr3:uid="{00000000-0010-0000-0200-000003000000}" name="Data ur" dataDxfId="136"/>
    <tableColumn id="4" xr3:uid="{00000000-0010-0000-0200-000004000000}" name="Licencja" dataDxfId="135"/>
    <tableColumn id="5" xr3:uid="{00000000-0010-0000-0200-000005000000}" name="Kategoria" dataDxfId="134"/>
    <tableColumn id="14" xr3:uid="{00000000-0010-0000-0200-00000E000000}" name="Klasa Maks" dataDxfId="133"/>
    <tableColumn id="6" xr3:uid="{00000000-0010-0000-0200-000006000000}" name="Czas" dataDxfId="132"/>
    <tableColumn id="7" xr3:uid="{00000000-0010-0000-0200-000007000000}" name="Klasa" dataDxfId="131"/>
    <tableColumn id="8" xr3:uid="{00000000-0010-0000-0200-000008000000}" name="Czas " dataDxfId="130">
      <calculatedColumnFormula>VLOOKUP(kb_500613[[#This Row],[Nazwisko i Imię]],mb_1000[],6,FALSE)</calculatedColumnFormula>
    </tableColumn>
    <tableColumn id="9" xr3:uid="{00000000-0010-0000-0200-000009000000}" name="Klasa " dataDxfId="129">
      <calculatedColumnFormula>VLOOKUP(kb_500613[[#This Row],[Nazwisko i Imię]],mb_1000[],7,FALSE)</calculatedColumnFormula>
    </tableColumn>
    <tableColumn id="10" xr3:uid="{00000000-0010-0000-0200-00000A000000}" name=" Czas" dataDxfId="128">
      <calculatedColumnFormula>VLOOKUP(kb_500613[[#This Row],[Nazwisko i Imię]],mb_1500[],6,FALSE)</calculatedColumnFormula>
    </tableColumn>
    <tableColumn id="11" xr3:uid="{00000000-0010-0000-0200-00000B000000}" name=" Klasa" dataDxfId="127">
      <calculatedColumnFormula>VLOOKUP(kb_500613[[#This Row],[Nazwisko i Imię]],mb_1500[],7,FALSE)</calculatedColumnFormula>
    </tableColumn>
    <tableColumn id="12" xr3:uid="{00000000-0010-0000-0200-00000C000000}" name=" Czas " dataDxfId="126">
      <calculatedColumnFormula>VLOOKUP(kb_500613[[#This Row],[Nazwisko i Imię]],mb_3000[],6,FALSE)</calculatedColumnFormula>
    </tableColumn>
    <tableColumn id="13" xr3:uid="{00000000-0010-0000-0200-00000D000000}" name=" Klasa " dataDxfId="125">
      <calculatedColumnFormula>VLOOKUP(kb_500613[[#This Row],[Nazwisko i Imię]],mb_3000[],7,FALSE)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kb_5006" displayName="kb_5006" ref="A2:P19" totalsRowShown="0" headerRowDxfId="124" dataDxfId="122" headerRowBorderDxfId="123" tableBorderDxfId="121" totalsRowBorderDxfId="120">
  <autoFilter ref="A2:P19" xr:uid="{00000000-0009-0000-0100-000005000000}"/>
  <tableColumns count="16">
    <tableColumn id="15" xr3:uid="{00000000-0010-0000-0100-00000F000000}" name="Lp." dataDxfId="119"/>
    <tableColumn id="1" xr3:uid="{00000000-0010-0000-0100-000001000000}" name="Nazwisko i Imię" dataDxfId="118" dataCellStyle="Hiperłącze"/>
    <tableColumn id="2" xr3:uid="{00000000-0010-0000-0100-000002000000}" name="Klub" dataDxfId="117" dataCellStyle="Hiperłącze"/>
    <tableColumn id="3" xr3:uid="{00000000-0010-0000-0100-000003000000}" name="Data ur" dataDxfId="116"/>
    <tableColumn id="4" xr3:uid="{00000000-0010-0000-0100-000004000000}" name="Licencja" dataDxfId="115"/>
    <tableColumn id="5" xr3:uid="{00000000-0010-0000-0100-000005000000}" name="Kategoria" dataDxfId="114" dataCellStyle="Hiperłącze"/>
    <tableColumn id="14" xr3:uid="{00000000-0010-0000-0100-00000E000000}" name="Klasa Maks" dataDxfId="113"/>
    <tableColumn id="6" xr3:uid="{00000000-0010-0000-0100-000006000000}" name="Czas" dataDxfId="112"/>
    <tableColumn id="7" xr3:uid="{00000000-0010-0000-0100-000007000000}" name="Klasa" dataDxfId="111"/>
    <tableColumn id="8" xr3:uid="{00000000-0010-0000-0100-000008000000}" name="Czas " dataDxfId="110">
      <calculatedColumnFormula>VLOOKUP(kb_5006[[#This Row],[Nazwisko i Imię]],ka_1000[],6,FALSE)</calculatedColumnFormula>
    </tableColumn>
    <tableColumn id="9" xr3:uid="{00000000-0010-0000-0100-000009000000}" name="Klasa " dataDxfId="109">
      <calculatedColumnFormula>VLOOKUP(kb_5006[[#This Row],[Nazwisko i Imię]],ka_1000[],7,FALSE)</calculatedColumnFormula>
    </tableColumn>
    <tableColumn id="10" xr3:uid="{00000000-0010-0000-0100-00000A000000}" name=" Czas" dataDxfId="108">
      <calculatedColumnFormula>VLOOKUP(kb_5006[[#This Row],[Nazwisko i Imię]],ka_1500[],6,FALSE)</calculatedColumnFormula>
    </tableColumn>
    <tableColumn id="11" xr3:uid="{00000000-0010-0000-0100-00000B000000}" name=" Klasa" dataDxfId="107">
      <calculatedColumnFormula>VLOOKUP(kb_5006[[#This Row],[Nazwisko i Imię]],ka_1500[],7,FALSE)</calculatedColumnFormula>
    </tableColumn>
    <tableColumn id="12" xr3:uid="{00000000-0010-0000-0100-00000C000000}" name=" Czas " dataDxfId="106">
      <calculatedColumnFormula>VLOOKUP(kb_5006[[#This Row],[Nazwisko i Imię]],ka_3000[],6,FALSE)</calculatedColumnFormula>
    </tableColumn>
    <tableColumn id="13" xr3:uid="{00000000-0010-0000-0100-00000D000000}" name=" Klasa " dataDxfId="105">
      <calculatedColumnFormula>VLOOKUP(kb_5006[[#This Row],[Nazwisko i Imię]],ka_3000[],7,FALSE)</calculatedColumnFormula>
    </tableColumn>
    <tableColumn id="16" xr3:uid="{E0965220-E2FF-204F-8DFB-AE31D2056F13}" name="Kolumna1" dataDxfId="10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3000000}" name="kb_50061317" displayName="kb_50061317" ref="A2:O19" totalsRowShown="0" headerRowDxfId="103" headerRowBorderDxfId="102" tableBorderDxfId="101" totalsRowBorderDxfId="100">
  <autoFilter ref="A2:O19" xr:uid="{00000000-0009-0000-0100-000010000000}"/>
  <tableColumns count="15">
    <tableColumn id="15" xr3:uid="{00000000-0010-0000-0300-00000F000000}" name="Lp." dataDxfId="99"/>
    <tableColumn id="1" xr3:uid="{00000000-0010-0000-0300-000001000000}" name="Nazwisko i Imię" dataDxfId="98" dataCellStyle="Hiperłącze"/>
    <tableColumn id="2" xr3:uid="{00000000-0010-0000-0300-000002000000}" name="Klub" dataDxfId="97" dataCellStyle="Hiperłącze"/>
    <tableColumn id="3" xr3:uid="{00000000-0010-0000-0300-000003000000}" name="Data ur" dataDxfId="96"/>
    <tableColumn id="4" xr3:uid="{00000000-0010-0000-0300-000004000000}" name="Licencja" dataDxfId="95"/>
    <tableColumn id="5" xr3:uid="{00000000-0010-0000-0300-000005000000}" name="Kategoria" dataDxfId="94" dataCellStyle="Hiperłącze"/>
    <tableColumn id="14" xr3:uid="{00000000-0010-0000-0300-00000E000000}" name="Klasa Maks" dataDxfId="93" dataCellStyle="Hiperłącze"/>
    <tableColumn id="6" xr3:uid="{00000000-0010-0000-0300-000006000000}" name="Czas" dataDxfId="92"/>
    <tableColumn id="7" xr3:uid="{00000000-0010-0000-0300-000007000000}" name="Klasa" dataDxfId="91"/>
    <tableColumn id="8" xr3:uid="{00000000-0010-0000-0300-000008000000}" name="Czas " dataDxfId="90">
      <calculatedColumnFormula>VLOOKUP(kb_50061317[[#This Row],[Nazwisko i Imię]],mb_100020[],6,FALSE)</calculatedColumnFormula>
    </tableColumn>
    <tableColumn id="9" xr3:uid="{00000000-0010-0000-0300-000009000000}" name="Klasa " dataDxfId="89">
      <calculatedColumnFormula>VLOOKUP(kb_50061317[[#This Row],[Nazwisko i Imię]],mb_100020[],7,FALSE)</calculatedColumnFormula>
    </tableColumn>
    <tableColumn id="10" xr3:uid="{00000000-0010-0000-0300-00000A000000}" name=" Czas" dataDxfId="88">
      <calculatedColumnFormula>VLOOKUP(kb_50061317[[#This Row],[Nazwisko i Imię]],mb_150019[],6,FALSE)</calculatedColumnFormula>
    </tableColumn>
    <tableColumn id="11" xr3:uid="{00000000-0010-0000-0300-00000B000000}" name=" Klasa" dataDxfId="87">
      <calculatedColumnFormula>VLOOKUP(kb_50061317[[#This Row],[Nazwisko i Imię]],mb_150019[],7,FALSE)</calculatedColumnFormula>
    </tableColumn>
    <tableColumn id="12" xr3:uid="{00000000-0010-0000-0300-00000C000000}" name=" Czas " dataDxfId="86">
      <calculatedColumnFormula>VLOOKUP(kb_50061317[[#This Row],[Nazwisko i Imię]],mb_300018[],6,FALSE)</calculatedColumnFormula>
    </tableColumn>
    <tableColumn id="13" xr3:uid="{00000000-0010-0000-0300-00000D000000}" name=" Klasa " dataDxfId="85">
      <calculatedColumnFormula>VLOOKUP(kb_50061317[[#This Row],[Nazwisko i Imię]],mb_300018[],7,FALSE)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kb_1000" displayName="kb_1000" ref="B2:H32" totalsRowShown="0" headerRowDxfId="84" headerRowBorderDxfId="83" tableBorderDxfId="82">
  <autoFilter ref="B2:H32" xr:uid="{00000000-0009-0000-0100-000002000000}"/>
  <tableColumns count="7">
    <tableColumn id="1" xr3:uid="{00000000-0010-0000-0400-000001000000}" name="Nazwisko i Imię" dataDxfId="81" dataCellStyle="Hiperłącze"/>
    <tableColumn id="2" xr3:uid="{00000000-0010-0000-0400-000002000000}" name="Klub" dataDxfId="80" dataCellStyle="Hiperłącze"/>
    <tableColumn id="3" xr3:uid="{00000000-0010-0000-0400-000003000000}" name="Data ur" dataDxfId="79"/>
    <tableColumn id="4" xr3:uid="{00000000-0010-0000-0400-000004000000}" name="Licencja" dataDxfId="78"/>
    <tableColumn id="5" xr3:uid="{00000000-0010-0000-0400-000005000000}" name="Kategoria" dataDxfId="77" dataCellStyle="Hiperłącze"/>
    <tableColumn id="6" xr3:uid="{00000000-0010-0000-0400-000006000000}" name="Czas" dataDxfId="76"/>
    <tableColumn id="7" xr3:uid="{00000000-0010-0000-0400-000007000000}" name="Klasa" dataDxfId="7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kb_1500" displayName="kb_1500" ref="K2:Q30" totalsRowShown="0" headerRowDxfId="74" dataDxfId="72" headerRowBorderDxfId="73" tableBorderDxfId="71">
  <autoFilter ref="K2:Q30" xr:uid="{00000000-0009-0000-0100-000003000000}"/>
  <tableColumns count="7">
    <tableColumn id="1" xr3:uid="{00000000-0010-0000-0500-000001000000}" name="Nazwisko i Imię" dataDxfId="70" dataCellStyle="Hiperłącze"/>
    <tableColumn id="2" xr3:uid="{00000000-0010-0000-0500-000002000000}" name="Klub" dataDxfId="69" dataCellStyle="Hiperłącze"/>
    <tableColumn id="3" xr3:uid="{00000000-0010-0000-0500-000003000000}" name="Data ur" dataDxfId="68"/>
    <tableColumn id="4" xr3:uid="{00000000-0010-0000-0500-000004000000}" name="Licencja" dataDxfId="67"/>
    <tableColumn id="5" xr3:uid="{00000000-0010-0000-0500-000005000000}" name="Kategoria" dataDxfId="66" dataCellStyle="Hiperłącze"/>
    <tableColumn id="6" xr3:uid="{00000000-0010-0000-0500-000006000000}" name="Czas" dataDxfId="65"/>
    <tableColumn id="7" xr3:uid="{00000000-0010-0000-0500-000007000000}" name="Klasa" dataDxfId="6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kb_3000" displayName="kb_3000" ref="T2:Z21" totalsRowShown="0" headerRowDxfId="63" headerRowBorderDxfId="62" tableBorderDxfId="61">
  <autoFilter ref="T2:Z21" xr:uid="{00000000-0009-0000-0100-000004000000}"/>
  <tableColumns count="7">
    <tableColumn id="1" xr3:uid="{00000000-0010-0000-0600-000001000000}" name="Nazwisko i Imię" dataDxfId="60"/>
    <tableColumn id="2" xr3:uid="{00000000-0010-0000-0600-000002000000}" name="Klub" dataDxfId="59"/>
    <tableColumn id="3" xr3:uid="{00000000-0010-0000-0600-000003000000}" name="Data ur" dataDxfId="58"/>
    <tableColumn id="4" xr3:uid="{00000000-0010-0000-0600-000004000000}" name="Licencja" dataDxfId="57"/>
    <tableColumn id="5" xr3:uid="{00000000-0010-0000-0600-000005000000}" name="Kategoria" dataDxfId="56"/>
    <tableColumn id="6" xr3:uid="{00000000-0010-0000-0600-000006000000}" name="Czas" dataDxfId="55"/>
    <tableColumn id="7" xr3:uid="{00000000-0010-0000-0600-000007000000}" name="Klasa" dataDxfId="5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ka_3000" displayName="ka_3000" ref="T34:Z44" totalsRowShown="0" headerRowDxfId="53" headerRowBorderDxfId="52" tableBorderDxfId="51">
  <autoFilter ref="T34:Z44" xr:uid="{00000000-0009-0000-0100-000008000000}"/>
  <tableColumns count="7">
    <tableColumn id="1" xr3:uid="{00000000-0010-0000-0700-000001000000}" name="Kolumna1"/>
    <tableColumn id="2" xr3:uid="{00000000-0010-0000-0700-000002000000}" name="Kolumna2"/>
    <tableColumn id="3" xr3:uid="{00000000-0010-0000-0700-000003000000}" name="Kolumna3" dataDxfId="50"/>
    <tableColumn id="4" xr3:uid="{00000000-0010-0000-0700-000004000000}" name="Kolumna4"/>
    <tableColumn id="5" xr3:uid="{00000000-0010-0000-0700-000005000000}" name="Kolumna5"/>
    <tableColumn id="6" xr3:uid="{00000000-0010-0000-0700-000006000000}" name="Kolumna6"/>
    <tableColumn id="7" xr3:uid="{00000000-0010-0000-0700-000007000000}" name="Kolumna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ka_1500" displayName="ka_1500" ref="K34:Q47" totalsRowShown="0" headerRowDxfId="49" headerRowBorderDxfId="48" tableBorderDxfId="47">
  <autoFilter ref="K34:Q47" xr:uid="{00000000-0009-0000-0100-000007000000}"/>
  <tableColumns count="7">
    <tableColumn id="1" xr3:uid="{00000000-0010-0000-0800-000001000000}" name="Kolumna1"/>
    <tableColumn id="2" xr3:uid="{00000000-0010-0000-0800-000002000000}" name="Kolumna2"/>
    <tableColumn id="3" xr3:uid="{00000000-0010-0000-0800-000003000000}" name="Kolumna3" dataDxfId="46"/>
    <tableColumn id="4" xr3:uid="{00000000-0010-0000-0800-000004000000}" name="Kolumna4"/>
    <tableColumn id="5" xr3:uid="{00000000-0010-0000-0800-000005000000}" name="Kolumna5"/>
    <tableColumn id="6" xr3:uid="{00000000-0010-0000-0800-000006000000}" name="Kolumna6"/>
    <tableColumn id="7" xr3:uid="{00000000-0010-0000-0800-000007000000}" name="Kolumna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21" Type="http://schemas.openxmlformats.org/officeDocument/2006/relationships/hyperlink" Target="stat.php%2525252525252525253FSezon=&amp;typ=L&amp;Klub=&amp;K=38&amp;All=1&amp;Ile=999&amp;Plec=K&amp;kat=O&amp;Gen=Generuj%2525252525252525252520Statystyki" TargetMode="External"/><Relationship Id="rId42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63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84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38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59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70" Type="http://schemas.openxmlformats.org/officeDocument/2006/relationships/table" Target="../tables/table11.xml"/><Relationship Id="rId107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11" Type="http://schemas.openxmlformats.org/officeDocument/2006/relationships/hyperlink" Target="stat.php%2525252525252525253FSezon=&amp;typ=L&amp;Klub=78&amp;K=38&amp;All=1&amp;Ile=999&amp;Plec=K&amp;kat=A&amp;Gen=Generuj%2525252525252525252520Statystyki" TargetMode="External"/><Relationship Id="rId32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53" Type="http://schemas.openxmlformats.org/officeDocument/2006/relationships/hyperlink" Target="stat.php%25252525253FSezon=&amp;typ=L&amp;Klub=128&amp;K=36&amp;All=1&amp;Ile=999&amp;Plec=K&amp;kat=B&amp;Gen=Generuj%25252525252520Statystyki" TargetMode="External"/><Relationship Id="rId74" Type="http://schemas.openxmlformats.org/officeDocument/2006/relationships/hyperlink" Target="stat.php%25252525253FSezon=&amp;typ=L&amp;Klub=105&amp;K=36&amp;All=1&amp;Ile=999&amp;Plec=K&amp;kat=B&amp;Gen=Generuj%25252525252520Statystyki" TargetMode="External"/><Relationship Id="rId128" Type="http://schemas.openxmlformats.org/officeDocument/2006/relationships/hyperlink" Target="stat.php%25252525253FSezon=&amp;typ=L&amp;Klub=37&amp;K=36&amp;All=1&amp;Ile=999&amp;Plec=M&amp;kat=A&amp;Gen=Generuj%25252525252520Statystyki" TargetMode="External"/><Relationship Id="rId149" Type="http://schemas.openxmlformats.org/officeDocument/2006/relationships/hyperlink" Target="stat.php%25252525253FSezon=&amp;typ=L&amp;Klub=78&amp;K=36&amp;All=1&amp;Ile=999&amp;Plec=M&amp;kat=A&amp;Gen=Generuj%25252525252520Statystyki" TargetMode="External"/><Relationship Id="rId5" Type="http://schemas.openxmlformats.org/officeDocument/2006/relationships/hyperlink" Target="stat.php%2525252525252525253FSezon=&amp;typ=L&amp;Klub=100&amp;K=38&amp;All=1&amp;Ile=999&amp;Plec=K&amp;kat=A&amp;Gen=Generuj%2525252525252525252520Statystyki" TargetMode="External"/><Relationship Id="rId95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160" Type="http://schemas.openxmlformats.org/officeDocument/2006/relationships/hyperlink" Target="https://domtel-sport.pl/statystyka/personal.php?page=profile&amp;nr_zaw=3728&amp;r=2" TargetMode="External"/><Relationship Id="rId22" Type="http://schemas.openxmlformats.org/officeDocument/2006/relationships/hyperlink" Target="https://domtel-sport.pl/statystyka/personal.php?page=profile&amp;nr_zaw=3941&amp;r=2" TargetMode="External"/><Relationship Id="rId43" Type="http://schemas.openxmlformats.org/officeDocument/2006/relationships/hyperlink" Target="https://domtel-sport.pl/statystyka/personal.php?page=profile&amp;nr_zaw=4865&amp;r=2" TargetMode="External"/><Relationship Id="rId64" Type="http://schemas.openxmlformats.org/officeDocument/2006/relationships/hyperlink" Target="https://domtel-sport.pl/statystyka/personal.php?page=profile&amp;nr_zaw=4765&amp;r=2" TargetMode="External"/><Relationship Id="rId118" Type="http://schemas.openxmlformats.org/officeDocument/2006/relationships/hyperlink" Target="https://domtel-sport.pl/statystyka/personal.php?page=profile&amp;nr_zaw=3732&amp;r=2" TargetMode="External"/><Relationship Id="rId139" Type="http://schemas.openxmlformats.org/officeDocument/2006/relationships/hyperlink" Target="https://domtel-sport.pl/statystyka/personal.php?page=profile&amp;nr_zaw=4229&amp;r=2" TargetMode="External"/><Relationship Id="rId85" Type="http://schemas.openxmlformats.org/officeDocument/2006/relationships/hyperlink" Target="https://domtel-sport.pl/statystyka/personal.php?page=profile&amp;nr_zaw=4538&amp;r=2" TargetMode="External"/><Relationship Id="rId150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71" Type="http://schemas.openxmlformats.org/officeDocument/2006/relationships/table" Target="../tables/table12.xml"/><Relationship Id="rId12" Type="http://schemas.openxmlformats.org/officeDocument/2006/relationships/hyperlink" Target="stat.php%2525252525252525253FSezon=&amp;typ=L&amp;Klub=&amp;K=38&amp;All=1&amp;Ile=999&amp;Plec=K&amp;kat=O&amp;Gen=Generuj%2525252525252525252520Statystyki" TargetMode="External"/><Relationship Id="rId33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08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29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54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75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96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40" Type="http://schemas.openxmlformats.org/officeDocument/2006/relationships/hyperlink" Target="stat.php%25252525253FSezon=&amp;typ=L&amp;Klub=78&amp;K=36&amp;All=1&amp;Ile=999&amp;Plec=M&amp;kat=A&amp;Gen=Generuj%25252525252520Statystyki" TargetMode="External"/><Relationship Id="rId161" Type="http://schemas.openxmlformats.org/officeDocument/2006/relationships/hyperlink" Target="stat.php%25252525253FSezon=&amp;typ=L&amp;Klub=65&amp;K=36&amp;All=1&amp;Ile=999&amp;Plec=M&amp;kat=A&amp;Gen=Generuj%25252525252520Statystyki" TargetMode="External"/><Relationship Id="rId1" Type="http://schemas.openxmlformats.org/officeDocument/2006/relationships/hyperlink" Target="https://domtel-sport.pl/statystyka/personal.php?page=profile&amp;nr_zaw=3645&amp;r=2" TargetMode="External"/><Relationship Id="rId6" Type="http://schemas.openxmlformats.org/officeDocument/2006/relationships/hyperlink" Target="stat.php%2525252525252525253FSezon=&amp;typ=L&amp;Klub=&amp;K=38&amp;All=1&amp;Ile=999&amp;Plec=K&amp;kat=O&amp;Gen=Generuj%2525252525252525252520Statystyki" TargetMode="External"/><Relationship Id="rId23" Type="http://schemas.openxmlformats.org/officeDocument/2006/relationships/hyperlink" Target="stat.php%2525252525252525253FSezon=&amp;typ=L&amp;Klub=63&amp;K=38&amp;All=1&amp;Ile=999&amp;Plec=K&amp;kat=A&amp;Gen=Generuj%2525252525252525252520Statystyki" TargetMode="External"/><Relationship Id="rId28" Type="http://schemas.openxmlformats.org/officeDocument/2006/relationships/hyperlink" Target="https://domtel-sport.pl/statystyka/personal.php?page=profile&amp;nr_zaw=3775&amp;r=2" TargetMode="External"/><Relationship Id="rId49" Type="http://schemas.openxmlformats.org/officeDocument/2006/relationships/hyperlink" Target="https://domtel-sport.pl/statystyka/personal.php?page=profile&amp;nr_zaw=3927&amp;r=2" TargetMode="External"/><Relationship Id="rId114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19" Type="http://schemas.openxmlformats.org/officeDocument/2006/relationships/hyperlink" Target="stat.php%25252525253FSezon=&amp;typ=L&amp;Klub=78&amp;K=36&amp;All=1&amp;Ile=999&amp;Plec=M&amp;kat=A&amp;Gen=Generuj%25252525252520Statystyki" TargetMode="External"/><Relationship Id="rId44" Type="http://schemas.openxmlformats.org/officeDocument/2006/relationships/hyperlink" Target="stat.php%25252525253FSezon=&amp;typ=L&amp;Klub=105&amp;K=36&amp;All=1&amp;Ile=999&amp;Plec=K&amp;kat=B&amp;Gen=Generuj%25252525252520Statystyki" TargetMode="External"/><Relationship Id="rId60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65" Type="http://schemas.openxmlformats.org/officeDocument/2006/relationships/hyperlink" Target="stat.php%25252525253FSezon=&amp;typ=L&amp;Klub=128&amp;K=36&amp;All=1&amp;Ile=999&amp;Plec=K&amp;kat=B&amp;Gen=Generuj%25252525252520Statystyki" TargetMode="External"/><Relationship Id="rId81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86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130" Type="http://schemas.openxmlformats.org/officeDocument/2006/relationships/hyperlink" Target="https://domtel-sport.pl/statystyka/personal.php?page=profile&amp;nr_zaw=4396&amp;r=2" TargetMode="External"/><Relationship Id="rId135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51" Type="http://schemas.openxmlformats.org/officeDocument/2006/relationships/hyperlink" Target="https://domtel-sport.pl/statystyka/personal.php?page=profile&amp;nr_zaw=4462&amp;r=2" TargetMode="External"/><Relationship Id="rId156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72" Type="http://schemas.openxmlformats.org/officeDocument/2006/relationships/table" Target="../tables/table13.xml"/><Relationship Id="rId13" Type="http://schemas.openxmlformats.org/officeDocument/2006/relationships/hyperlink" Target="https://domtel-sport.pl/statystyka/personal.php?page=profile&amp;nr_zaw=4691&amp;r=2" TargetMode="External"/><Relationship Id="rId18" Type="http://schemas.openxmlformats.org/officeDocument/2006/relationships/hyperlink" Target="stat.php%2525252525252525253FSezon=&amp;typ=L&amp;Klub=&amp;K=38&amp;All=1&amp;Ile=999&amp;Plec=K&amp;kat=O&amp;Gen=Generuj%2525252525252525252520Statystyki" TargetMode="External"/><Relationship Id="rId39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09" Type="http://schemas.openxmlformats.org/officeDocument/2006/relationships/hyperlink" Target="https://domtel-sport.pl/statystyka/personal.php?page=profile&amp;nr_zaw=3739&amp;r=2" TargetMode="External"/><Relationship Id="rId34" Type="http://schemas.openxmlformats.org/officeDocument/2006/relationships/hyperlink" Target="https://domtel-sport.pl/statystyka/personal.php?page=profile&amp;nr_zaw=4763&amp;r=2" TargetMode="External"/><Relationship Id="rId50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55" Type="http://schemas.openxmlformats.org/officeDocument/2006/relationships/hyperlink" Target="https://domtel-sport.pl/statystyka/personal.php?page=profile&amp;nr_zaw=5565&amp;r=2" TargetMode="External"/><Relationship Id="rId76" Type="http://schemas.openxmlformats.org/officeDocument/2006/relationships/hyperlink" Target="https://domtel-sport.pl/statystyka/personal.php?page=profile&amp;nr_zaw=4433&amp;r=2" TargetMode="External"/><Relationship Id="rId97" Type="http://schemas.openxmlformats.org/officeDocument/2006/relationships/hyperlink" Target="https://domtel-sport.pl/statystyka/personal.php?page=profile&amp;nr_zaw=4014&amp;r=2" TargetMode="External"/><Relationship Id="rId104" Type="http://schemas.openxmlformats.org/officeDocument/2006/relationships/hyperlink" Target="stat.php%25252525253FSezon=&amp;typ=L&amp;Klub=64&amp;K=36&amp;All=1&amp;Ile=999&amp;Plec=K&amp;kat=B&amp;Gen=Generuj%25252525252520Statystyki" TargetMode="External"/><Relationship Id="rId120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25" Type="http://schemas.openxmlformats.org/officeDocument/2006/relationships/hyperlink" Target="stat.php%25252525253FSezon=&amp;typ=L&amp;Klub=65&amp;K=36&amp;All=1&amp;Ile=999&amp;Plec=M&amp;kat=A&amp;Gen=Generuj%25252525252520Statystyki" TargetMode="External"/><Relationship Id="rId141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46" Type="http://schemas.openxmlformats.org/officeDocument/2006/relationships/hyperlink" Target="stat.php%25252525253FSezon=&amp;typ=L&amp;Klub=119&amp;K=36&amp;All=1&amp;Ile=999&amp;Plec=M&amp;kat=A&amp;Gen=Generuj%25252525252520Statystyki" TargetMode="External"/><Relationship Id="rId167" Type="http://schemas.openxmlformats.org/officeDocument/2006/relationships/table" Target="../tables/table8.xml"/><Relationship Id="rId7" Type="http://schemas.openxmlformats.org/officeDocument/2006/relationships/hyperlink" Target="https://domtel-sport.pl/statystyka/personal.php?page=profile&amp;nr_zaw=3635&amp;r=2" TargetMode="External"/><Relationship Id="rId71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92" Type="http://schemas.openxmlformats.org/officeDocument/2006/relationships/hyperlink" Target="stat.php%25252525253FSezon=&amp;typ=L&amp;Klub=128&amp;K=36&amp;All=1&amp;Ile=999&amp;Plec=K&amp;kat=B&amp;Gen=Generuj%25252525252520Statystyki" TargetMode="External"/><Relationship Id="rId162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2" Type="http://schemas.openxmlformats.org/officeDocument/2006/relationships/hyperlink" Target="stat.php%2525252525252525253FSezon=&amp;typ=L&amp;Klub=65&amp;K=38&amp;All=1&amp;Ile=999&amp;Plec=K&amp;kat=A&amp;Gen=Generuj%2525252525252525252520Statystyki" TargetMode="External"/><Relationship Id="rId29" Type="http://schemas.openxmlformats.org/officeDocument/2006/relationships/hyperlink" Target="stat.php%25252525253FSezon=&amp;typ=L&amp;Klub=102&amp;K=36&amp;All=1&amp;Ile=999&amp;Plec=K&amp;kat=B&amp;Gen=Generuj%25252525252520Statystyki" TargetMode="External"/><Relationship Id="rId24" Type="http://schemas.openxmlformats.org/officeDocument/2006/relationships/hyperlink" Target="stat.php%2525252525252525253FSezon=&amp;typ=L&amp;Klub=&amp;K=38&amp;All=1&amp;Ile=999&amp;Plec=K&amp;kat=O&amp;Gen=Generuj%2525252525252525252520Statystyki" TargetMode="External"/><Relationship Id="rId40" Type="http://schemas.openxmlformats.org/officeDocument/2006/relationships/hyperlink" Target="https://domtel-sport.pl/statystyka/personal.php?page=profile&amp;nr_zaw=4102&amp;r=2" TargetMode="External"/><Relationship Id="rId45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66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87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10" Type="http://schemas.openxmlformats.org/officeDocument/2006/relationships/hyperlink" Target="stat.php%25252525253FSezon=&amp;typ=L&amp;Klub=105&amp;K=36&amp;All=1&amp;Ile=999&amp;Plec=K&amp;kat=B&amp;Gen=Generuj%25252525252520Statystyki" TargetMode="External"/><Relationship Id="rId115" Type="http://schemas.openxmlformats.org/officeDocument/2006/relationships/hyperlink" Target="https://domtel-sport.pl/statystyka/personal.php?page=profile&amp;nr_zaw=3033&amp;r=2" TargetMode="External"/><Relationship Id="rId131" Type="http://schemas.openxmlformats.org/officeDocument/2006/relationships/hyperlink" Target="stat.php%25252525253FSezon=&amp;typ=L&amp;Klub=78&amp;K=36&amp;All=1&amp;Ile=999&amp;Plec=M&amp;kat=A&amp;Gen=Generuj%25252525252520Statystyki" TargetMode="External"/><Relationship Id="rId136" Type="http://schemas.openxmlformats.org/officeDocument/2006/relationships/hyperlink" Target="https://domtel-sport.pl/statystyka/personal.php?page=profile&amp;nr_zaw=4519&amp;r=2" TargetMode="External"/><Relationship Id="rId157" Type="http://schemas.openxmlformats.org/officeDocument/2006/relationships/hyperlink" Target="https://domtel-sport.pl/statystyka/personal.php?page=profile&amp;nr_zaw=6064&amp;r=2" TargetMode="External"/><Relationship Id="rId61" Type="http://schemas.openxmlformats.org/officeDocument/2006/relationships/hyperlink" Target="https://domtel-sport.pl/statystyka/personal.php?page=profile&amp;nr_zaw=4313&amp;r=2" TargetMode="External"/><Relationship Id="rId82" Type="http://schemas.openxmlformats.org/officeDocument/2006/relationships/hyperlink" Target="https://domtel-sport.pl/statystyka/personal.php?page=profile&amp;nr_zaw=4490&amp;r=2" TargetMode="External"/><Relationship Id="rId152" Type="http://schemas.openxmlformats.org/officeDocument/2006/relationships/hyperlink" Target="stat.php%25252525253FSezon=&amp;typ=L&amp;Klub=37&amp;K=36&amp;All=1&amp;Ile=999&amp;Plec=M&amp;kat=A&amp;Gen=Generuj%25252525252520Statystyki" TargetMode="External"/><Relationship Id="rId173" Type="http://schemas.openxmlformats.org/officeDocument/2006/relationships/table" Target="../tables/table14.xml"/><Relationship Id="rId19" Type="http://schemas.openxmlformats.org/officeDocument/2006/relationships/hyperlink" Target="https://domtel-sport.pl/statystyka/personal.php?page=profile&amp;nr_zaw=4100&amp;r=2" TargetMode="External"/><Relationship Id="rId14" Type="http://schemas.openxmlformats.org/officeDocument/2006/relationships/hyperlink" Target="stat.php%2525252525252525253FSezon=&amp;typ=L&amp;Klub=65&amp;K=38&amp;All=1&amp;Ile=999&amp;Plec=K&amp;kat=A&amp;Gen=Generuj%2525252525252525252520Statystyki" TargetMode="External"/><Relationship Id="rId30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35" Type="http://schemas.openxmlformats.org/officeDocument/2006/relationships/hyperlink" Target="stat.php%25252525253FSezon=&amp;typ=L&amp;Klub=128&amp;K=36&amp;All=1&amp;Ile=999&amp;Plec=K&amp;kat=B&amp;Gen=Generuj%25252525252520Statystyki" TargetMode="External"/><Relationship Id="rId56" Type="http://schemas.openxmlformats.org/officeDocument/2006/relationships/hyperlink" Target="stat.php%25252525253FSezon=&amp;typ=L&amp;Klub=102&amp;K=36&amp;All=1&amp;Ile=999&amp;Plec=K&amp;kat=B&amp;Gen=Generuj%25252525252520Statystyki" TargetMode="External"/><Relationship Id="rId77" Type="http://schemas.openxmlformats.org/officeDocument/2006/relationships/hyperlink" Target="stat.php%25252525253FSezon=&amp;typ=L&amp;Klub=63&amp;K=36&amp;All=1&amp;Ile=999&amp;Plec=K&amp;kat=B&amp;Gen=Generuj%25252525252520Statystyki" TargetMode="External"/><Relationship Id="rId100" Type="http://schemas.openxmlformats.org/officeDocument/2006/relationships/hyperlink" Target="https://domtel-sport.pl/statystyka/personal.php?page=profile&amp;nr_zaw=3649&amp;r=2" TargetMode="External"/><Relationship Id="rId105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26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47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68" Type="http://schemas.openxmlformats.org/officeDocument/2006/relationships/table" Target="../tables/table9.xml"/><Relationship Id="rId8" Type="http://schemas.openxmlformats.org/officeDocument/2006/relationships/hyperlink" Target="stat.php%2525252525252525253FSezon=&amp;typ=L&amp;Klub=103&amp;K=38&amp;All=1&amp;Ile=999&amp;Plec=K&amp;kat=A&amp;Gen=Generuj%2525252525252525252520Statystyki" TargetMode="External"/><Relationship Id="rId51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72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93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98" Type="http://schemas.openxmlformats.org/officeDocument/2006/relationships/hyperlink" Target="stat.php%25252525253FSezon=&amp;typ=L&amp;Klub=71&amp;K=36&amp;All=1&amp;Ile=999&amp;Plec=K&amp;kat=B&amp;Gen=Generuj%25252525252520Statystyki" TargetMode="External"/><Relationship Id="rId121" Type="http://schemas.openxmlformats.org/officeDocument/2006/relationships/hyperlink" Target="https://domtel-sport.pl/statystyka/personal.php?page=profile&amp;nr_zaw=4251&amp;r=2" TargetMode="External"/><Relationship Id="rId142" Type="http://schemas.openxmlformats.org/officeDocument/2006/relationships/hyperlink" Target="https://domtel-sport.pl/statystyka/personal.php?page=profile&amp;nr_zaw=3814&amp;r=2" TargetMode="External"/><Relationship Id="rId163" Type="http://schemas.openxmlformats.org/officeDocument/2006/relationships/drawing" Target="../drawings/drawing1.xml"/><Relationship Id="rId3" Type="http://schemas.openxmlformats.org/officeDocument/2006/relationships/hyperlink" Target="stat.php%2525252525252525253FSezon=&amp;typ=L&amp;Klub=&amp;K=38&amp;All=1&amp;Ile=999&amp;Plec=K&amp;kat=O&amp;Gen=Generuj%2525252525252525252520Statystyki" TargetMode="External"/><Relationship Id="rId25" Type="http://schemas.openxmlformats.org/officeDocument/2006/relationships/hyperlink" Target="https://domtel-sport.pl/statystyka/personal.php?page=profile&amp;nr_zaw=2921&amp;r=2" TargetMode="External"/><Relationship Id="rId46" Type="http://schemas.openxmlformats.org/officeDocument/2006/relationships/hyperlink" Target="https://domtel-sport.pl/statystyka/personal.php?page=profile&amp;nr_zaw=4118&amp;r=2" TargetMode="External"/><Relationship Id="rId67" Type="http://schemas.openxmlformats.org/officeDocument/2006/relationships/hyperlink" Target="https://domtel-sport.pl/statystyka/personal.php?page=profile&amp;nr_zaw=5535&amp;r=2" TargetMode="External"/><Relationship Id="rId116" Type="http://schemas.openxmlformats.org/officeDocument/2006/relationships/hyperlink" Target="stat.php%25252525253FSezon=&amp;typ=L&amp;Klub=73&amp;K=36&amp;All=1&amp;Ile=999&amp;Plec=M&amp;kat=A&amp;Gen=Generuj%25252525252520Statystyki" TargetMode="External"/><Relationship Id="rId137" Type="http://schemas.openxmlformats.org/officeDocument/2006/relationships/hyperlink" Target="stat.php%25252525253FSezon=&amp;typ=L&amp;Klub=78&amp;K=36&amp;All=1&amp;Ile=999&amp;Plec=M&amp;kat=A&amp;Gen=Generuj%25252525252520Statystyki" TargetMode="External"/><Relationship Id="rId158" Type="http://schemas.openxmlformats.org/officeDocument/2006/relationships/hyperlink" Target="stat.php%25252525253FSezon=&amp;typ=L&amp;Klub=120&amp;K=36&amp;All=1&amp;Ile=999&amp;Plec=M&amp;kat=A&amp;Gen=Generuj%25252525252520Statystyki" TargetMode="External"/><Relationship Id="rId20" Type="http://schemas.openxmlformats.org/officeDocument/2006/relationships/hyperlink" Target="stat.php%2525252525252525253FSezon=&amp;typ=L&amp;Klub=78&amp;K=38&amp;All=1&amp;Ile=999&amp;Plec=K&amp;kat=A&amp;Gen=Generuj%2525252525252525252520Statystyki" TargetMode="External"/><Relationship Id="rId41" Type="http://schemas.openxmlformats.org/officeDocument/2006/relationships/hyperlink" Target="stat.php%25252525253FSezon=&amp;typ=L&amp;Klub=65&amp;K=36&amp;All=1&amp;Ile=999&amp;Plec=K&amp;kat=B&amp;Gen=Generuj%25252525252520Statystyki" TargetMode="External"/><Relationship Id="rId62" Type="http://schemas.openxmlformats.org/officeDocument/2006/relationships/hyperlink" Target="stat.php%25252525253FSezon=&amp;typ=L&amp;Klub=105&amp;K=36&amp;All=1&amp;Ile=999&amp;Plec=K&amp;kat=B&amp;Gen=Generuj%25252525252520Statystyki" TargetMode="External"/><Relationship Id="rId83" Type="http://schemas.openxmlformats.org/officeDocument/2006/relationships/hyperlink" Target="stat.php%25252525253FSezon=&amp;typ=L&amp;Klub=105&amp;K=36&amp;All=1&amp;Ile=999&amp;Plec=K&amp;kat=B&amp;Gen=Generuj%25252525252520Statystyki" TargetMode="External"/><Relationship Id="rId88" Type="http://schemas.openxmlformats.org/officeDocument/2006/relationships/hyperlink" Target="https://domtel-sport.pl/statystyka/personal.php?page=profile&amp;nr_zaw=5533&amp;r=2" TargetMode="External"/><Relationship Id="rId111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32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53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74" Type="http://schemas.openxmlformats.org/officeDocument/2006/relationships/table" Target="../tables/table15.xml"/><Relationship Id="rId15" Type="http://schemas.openxmlformats.org/officeDocument/2006/relationships/hyperlink" Target="stat.php%2525252525252525253FSezon=&amp;typ=L&amp;Klub=&amp;K=38&amp;All=1&amp;Ile=999&amp;Plec=K&amp;kat=O&amp;Gen=Generuj%2525252525252525252520Statystyki" TargetMode="External"/><Relationship Id="rId36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57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06" Type="http://schemas.openxmlformats.org/officeDocument/2006/relationships/hyperlink" Target="https://domtel-sport.pl/statystyka/personal.php?page=profile&amp;nr_zaw=5345&amp;r=2" TargetMode="External"/><Relationship Id="rId127" Type="http://schemas.openxmlformats.org/officeDocument/2006/relationships/hyperlink" Target="https://domtel-sport.pl/statystyka/personal.php?page=profile&amp;nr_zaw=3440&amp;r=2" TargetMode="External"/><Relationship Id="rId10" Type="http://schemas.openxmlformats.org/officeDocument/2006/relationships/hyperlink" Target="https://domtel-sport.pl/statystyka/personal.php?page=profile&amp;nr_zaw=3984&amp;r=2" TargetMode="External"/><Relationship Id="rId31" Type="http://schemas.openxmlformats.org/officeDocument/2006/relationships/hyperlink" Target="https://domtel-sport.pl/statystyka/personal.php?page=profile&amp;nr_zaw=4800&amp;r=2" TargetMode="External"/><Relationship Id="rId52" Type="http://schemas.openxmlformats.org/officeDocument/2006/relationships/hyperlink" Target="https://domtel-sport.pl/statystyka/personal.php?page=profile&amp;nr_zaw=4431&amp;r=2" TargetMode="External"/><Relationship Id="rId73" Type="http://schemas.openxmlformats.org/officeDocument/2006/relationships/hyperlink" Target="https://domtel-sport.pl/statystyka/personal.php?page=profile&amp;nr_zaw=4748&amp;r=2" TargetMode="External"/><Relationship Id="rId78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94" Type="http://schemas.openxmlformats.org/officeDocument/2006/relationships/hyperlink" Target="https://domtel-sport.pl/statystyka/personal.php?page=profile&amp;nr_zaw=4962&amp;r=2" TargetMode="External"/><Relationship Id="rId99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01" Type="http://schemas.openxmlformats.org/officeDocument/2006/relationships/hyperlink" Target="stat.php%25252525253FSezon=&amp;typ=L&amp;Klub=103&amp;K=36&amp;All=1&amp;Ile=999&amp;Plec=K&amp;kat=B&amp;Gen=Generuj%25252525252520Statystyki" TargetMode="External"/><Relationship Id="rId122" Type="http://schemas.openxmlformats.org/officeDocument/2006/relationships/hyperlink" Target="stat.php%25252525253FSezon=&amp;typ=L&amp;Klub=37&amp;K=36&amp;All=1&amp;Ile=999&amp;Plec=M&amp;kat=A&amp;Gen=Generuj%25252525252520Statystyki" TargetMode="External"/><Relationship Id="rId143" Type="http://schemas.openxmlformats.org/officeDocument/2006/relationships/hyperlink" Target="stat.php%25252525253FSezon=&amp;typ=L&amp;Klub=105&amp;K=36&amp;All=1&amp;Ile=999&amp;Plec=M&amp;kat=A&amp;Gen=Generuj%25252525252520Statystyki" TargetMode="External"/><Relationship Id="rId148" Type="http://schemas.openxmlformats.org/officeDocument/2006/relationships/hyperlink" Target="https://domtel-sport.pl/statystyka/personal.php?page=profile&amp;nr_zaw=4401&amp;r=2" TargetMode="External"/><Relationship Id="rId164" Type="http://schemas.openxmlformats.org/officeDocument/2006/relationships/table" Target="../tables/table5.xml"/><Relationship Id="rId169" Type="http://schemas.openxmlformats.org/officeDocument/2006/relationships/table" Target="../tables/table10.xml"/><Relationship Id="rId4" Type="http://schemas.openxmlformats.org/officeDocument/2006/relationships/hyperlink" Target="https://domtel-sport.pl/statystyka/personal.php?page=profile&amp;nr_zaw=4132&amp;r=2" TargetMode="External"/><Relationship Id="rId9" Type="http://schemas.openxmlformats.org/officeDocument/2006/relationships/hyperlink" Target="stat.php%2525252525252525253FSezon=&amp;typ=L&amp;Klub=&amp;K=38&amp;All=1&amp;Ile=999&amp;Plec=K&amp;kat=O&amp;Gen=Generuj%2525252525252525252520Statystyki" TargetMode="External"/><Relationship Id="rId26" Type="http://schemas.openxmlformats.org/officeDocument/2006/relationships/hyperlink" Target="stat.php%25252525253FSezon=&amp;typ=L&amp;Klub=102&amp;K=36&amp;All=1&amp;Ile=999&amp;Plec=K&amp;kat=B&amp;Gen=Generuj%25252525252520Statystyki" TargetMode="External"/><Relationship Id="rId47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68" Type="http://schemas.openxmlformats.org/officeDocument/2006/relationships/hyperlink" Target="stat.php%25252525253FSezon=&amp;typ=L&amp;Klub=102&amp;K=36&amp;All=1&amp;Ile=999&amp;Plec=K&amp;kat=B&amp;Gen=Generuj%25252525252520Statystyki" TargetMode="External"/><Relationship Id="rId89" Type="http://schemas.openxmlformats.org/officeDocument/2006/relationships/hyperlink" Target="stat.php%25252525253FSezon=&amp;typ=L&amp;Klub=102&amp;K=36&amp;All=1&amp;Ile=999&amp;Plec=K&amp;kat=B&amp;Gen=Generuj%25252525252520Statystyki" TargetMode="External"/><Relationship Id="rId112" Type="http://schemas.openxmlformats.org/officeDocument/2006/relationships/hyperlink" Target="https://domtel-sport.pl/statystyka/personal.php?page=profile&amp;nr_zaw=5149&amp;r=2" TargetMode="External"/><Relationship Id="rId133" Type="http://schemas.openxmlformats.org/officeDocument/2006/relationships/hyperlink" Target="https://domtel-sport.pl/statystyka/personal.php?page=profile&amp;nr_zaw=3716&amp;r=2" TargetMode="External"/><Relationship Id="rId154" Type="http://schemas.openxmlformats.org/officeDocument/2006/relationships/hyperlink" Target="https://domtel-sport.pl/statystyka/personal.php?page=profile&amp;nr_zaw=3441&amp;r=2" TargetMode="External"/><Relationship Id="rId175" Type="http://schemas.openxmlformats.org/officeDocument/2006/relationships/table" Target="../tables/table16.xml"/><Relationship Id="rId16" Type="http://schemas.openxmlformats.org/officeDocument/2006/relationships/hyperlink" Target="https://domtel-sport.pl/statystyka/personal.php?page=profile&amp;nr_zaw=3696&amp;r=2" TargetMode="External"/><Relationship Id="rId37" Type="http://schemas.openxmlformats.org/officeDocument/2006/relationships/hyperlink" Target="https://domtel-sport.pl/statystyka/personal.php?page=profile&amp;nr_zaw=4518&amp;r=2" TargetMode="External"/><Relationship Id="rId58" Type="http://schemas.openxmlformats.org/officeDocument/2006/relationships/hyperlink" Target="https://domtel-sport.pl/statystyka/personal.php?page=profile&amp;nr_zaw=4750&amp;r=2" TargetMode="External"/><Relationship Id="rId79" Type="http://schemas.openxmlformats.org/officeDocument/2006/relationships/hyperlink" Target="https://domtel-sport.pl/statystyka/personal.php?page=profile&amp;nr_zaw=4772&amp;r=2" TargetMode="External"/><Relationship Id="rId102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23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144" Type="http://schemas.openxmlformats.org/officeDocument/2006/relationships/hyperlink" Target="stat.php%25252525253FSezon=&amp;typ=L&amp;Klub=&amp;K=36&amp;All=1&amp;Ile=999&amp;Plec=M&amp;kat=O&amp;Gen=Generuj%25252525252520Statystyki" TargetMode="External"/><Relationship Id="rId90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65" Type="http://schemas.openxmlformats.org/officeDocument/2006/relationships/table" Target="../tables/table6.xml"/><Relationship Id="rId27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48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69" Type="http://schemas.openxmlformats.org/officeDocument/2006/relationships/hyperlink" Target="stat.php%25252525253FSezon=&amp;typ=L&amp;Klub=&amp;K=36&amp;All=1&amp;Ile=999&amp;Plec=K&amp;kat=O&amp;Gen=Generuj%25252525252520Statystyki" TargetMode="External"/><Relationship Id="rId113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134" Type="http://schemas.openxmlformats.org/officeDocument/2006/relationships/hyperlink" Target="stat.php%25252525253FSezon=&amp;typ=L&amp;Klub=71&amp;K=36&amp;All=1&amp;Ile=999&amp;Plec=M&amp;kat=A&amp;Gen=Generuj%25252525252520Statystyki" TargetMode="External"/><Relationship Id="rId80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155" Type="http://schemas.openxmlformats.org/officeDocument/2006/relationships/hyperlink" Target="stat.php%25252525253FSezon=&amp;typ=L&amp;Klub=37&amp;K=36&amp;All=1&amp;Ile=999&amp;Plec=M&amp;kat=A&amp;Gen=Generuj%25252525252520Statystyki" TargetMode="External"/><Relationship Id="rId17" Type="http://schemas.openxmlformats.org/officeDocument/2006/relationships/hyperlink" Target="stat.php%2525252525252525253FSezon=&amp;typ=L&amp;Klub=106&amp;K=38&amp;All=1&amp;Ile=999&amp;Plec=K&amp;kat=A&amp;Gen=Generuj%2525252525252525252520Statystyki" TargetMode="External"/><Relationship Id="rId38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59" Type="http://schemas.openxmlformats.org/officeDocument/2006/relationships/hyperlink" Target="stat.php%25252525253FSezon=&amp;typ=L&amp;Klub=78&amp;K=36&amp;All=1&amp;Ile=999&amp;Plec=K&amp;kat=B&amp;Gen=Generuj%25252525252520Statystyki" TargetMode="External"/><Relationship Id="rId103" Type="http://schemas.openxmlformats.org/officeDocument/2006/relationships/hyperlink" Target="https://domtel-sport.pl/statystyka/personal.php?page=profile&amp;nr_zaw=4414&amp;r=2" TargetMode="External"/><Relationship Id="rId124" Type="http://schemas.openxmlformats.org/officeDocument/2006/relationships/hyperlink" Target="https://domtel-sport.pl/statystyka/personal.php?page=profile&amp;nr_zaw=3712&amp;r=2" TargetMode="External"/><Relationship Id="rId70" Type="http://schemas.openxmlformats.org/officeDocument/2006/relationships/hyperlink" Target="https://domtel-sport.pl/statystyka/personal.php?page=profile&amp;nr_zaw=4123&amp;r=2" TargetMode="External"/><Relationship Id="rId91" Type="http://schemas.openxmlformats.org/officeDocument/2006/relationships/hyperlink" Target="https://domtel-sport.pl/statystyka/personal.php?page=profile&amp;nr_zaw=4994&amp;r=2" TargetMode="External"/><Relationship Id="rId145" Type="http://schemas.openxmlformats.org/officeDocument/2006/relationships/hyperlink" Target="https://domtel-sport.pl/statystyka/personal.php?page=profile&amp;nr_zaw=4528&amp;r=2" TargetMode="External"/><Relationship Id="rId166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5"/>
  <sheetViews>
    <sheetView topLeftCell="A6" zoomScale="120" zoomScaleNormal="120" workbookViewId="0">
      <selection activeCell="B26" sqref="B26"/>
    </sheetView>
  </sheetViews>
  <sheetFormatPr baseColWidth="10" defaultColWidth="8.83203125" defaultRowHeight="15" x14ac:dyDescent="0.2"/>
  <cols>
    <col min="1" max="1" width="5.5" bestFit="1" customWidth="1"/>
    <col min="2" max="2" width="22.83203125" bestFit="1" customWidth="1"/>
    <col min="3" max="3" width="42.6640625" bestFit="1" customWidth="1"/>
    <col min="4" max="4" width="10.1640625" bestFit="1" customWidth="1"/>
    <col min="5" max="5" width="9.83203125" bestFit="1" customWidth="1"/>
    <col min="6" max="6" width="9.33203125" customWidth="1"/>
    <col min="7" max="7" width="12.5" bestFit="1" customWidth="1"/>
    <col min="8" max="8" width="11.1640625" customWidth="1"/>
    <col min="9" max="9" width="10.1640625" customWidth="1"/>
    <col min="11" max="11" width="9.1640625" bestFit="1" customWidth="1"/>
    <col min="12" max="14" width="11.5" bestFit="1" customWidth="1"/>
    <col min="19" max="19" width="8.6640625" customWidth="1"/>
    <col min="21" max="21" width="10.83203125" customWidth="1"/>
    <col min="22" max="27" width="8.6640625" customWidth="1"/>
    <col min="28" max="28" width="9.1640625" customWidth="1"/>
    <col min="29" max="29" width="9.33203125" customWidth="1"/>
    <col min="30" max="30" width="10.83203125" customWidth="1"/>
    <col min="31" max="34" width="8.6640625" customWidth="1"/>
    <col min="35" max="35" width="15.6640625" customWidth="1"/>
    <col min="36" max="36" width="8.6640625" customWidth="1"/>
    <col min="37" max="37" width="9.1640625" customWidth="1"/>
    <col min="38" max="38" width="9.33203125" customWidth="1"/>
    <col min="39" max="39" width="10.83203125" customWidth="1"/>
    <col min="40" max="40" width="8.6640625" customWidth="1"/>
  </cols>
  <sheetData>
    <row r="1" spans="1:28" x14ac:dyDescent="0.2">
      <c r="H1" s="97" t="s">
        <v>56</v>
      </c>
      <c r="I1" s="97"/>
      <c r="J1" s="98" t="s">
        <v>57</v>
      </c>
      <c r="K1" s="98"/>
      <c r="L1" s="99" t="s">
        <v>58</v>
      </c>
      <c r="M1" s="99"/>
      <c r="N1" s="100" t="s">
        <v>60</v>
      </c>
      <c r="O1" s="100"/>
    </row>
    <row r="2" spans="1:28" x14ac:dyDescent="0.2">
      <c r="A2" s="5" t="s">
        <v>68</v>
      </c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61</v>
      </c>
      <c r="H2" s="6" t="s">
        <v>49</v>
      </c>
      <c r="I2" s="6" t="s">
        <v>55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7" t="s">
        <v>67</v>
      </c>
    </row>
    <row r="3" spans="1:28" x14ac:dyDescent="0.2">
      <c r="A3" s="68"/>
      <c r="B3" s="69" t="s">
        <v>106</v>
      </c>
      <c r="C3" s="69" t="s">
        <v>32</v>
      </c>
      <c r="D3" s="70">
        <v>39547</v>
      </c>
      <c r="E3" s="36" t="s">
        <v>107</v>
      </c>
      <c r="F3" s="69" t="s">
        <v>10</v>
      </c>
      <c r="G3" s="71"/>
      <c r="H3" s="68" t="s">
        <v>105</v>
      </c>
      <c r="I3" s="68" t="s">
        <v>108</v>
      </c>
      <c r="J3" s="26" t="str">
        <f>VLOOKUP(kb_500[[#This Row],[Nazwisko i Imię]],kb_1000[],6,FALSE)</f>
        <v>1:18.87</v>
      </c>
      <c r="K3" s="26" t="str">
        <f>VLOOKUP(kb_500[[#This Row],[Nazwisko i Imię]],kb_1000[],7,FALSE)</f>
        <v>I</v>
      </c>
      <c r="L3" s="27" t="str">
        <f>VLOOKUP(kb_500[[#This Row],[Nazwisko i Imię]],kb_1500[],6,FALSE)</f>
        <v>2:02.89</v>
      </c>
      <c r="M3" s="27" t="str">
        <f>VLOOKUP(kb_500[[#This Row],[Nazwisko i Imię]],kb_1500[],7,FALSE)</f>
        <v>I</v>
      </c>
      <c r="N3" s="28" t="e">
        <f>VLOOKUP(kb_500[[#This Row],[Nazwisko i Imię]],kb_3000[],6,FALSE)</f>
        <v>#N/A</v>
      </c>
      <c r="O3" s="28" t="e">
        <f>VLOOKUP(kb_500[[#This Row],[Nazwisko i Imię]],kb_3000[],7,FALSE)</f>
        <v>#N/A</v>
      </c>
    </row>
    <row r="4" spans="1:28" x14ac:dyDescent="0.2">
      <c r="A4" s="64">
        <v>1</v>
      </c>
      <c r="B4" s="65" t="s">
        <v>110</v>
      </c>
      <c r="C4" s="65" t="s">
        <v>12</v>
      </c>
      <c r="D4" s="66">
        <v>39282</v>
      </c>
      <c r="E4" s="62" t="s">
        <v>111</v>
      </c>
      <c r="F4" s="65" t="s">
        <v>10</v>
      </c>
      <c r="G4" s="67"/>
      <c r="H4" s="64" t="s">
        <v>109</v>
      </c>
      <c r="I4" s="64" t="s">
        <v>4</v>
      </c>
      <c r="J4" s="9" t="str">
        <f>VLOOKUP(kb_500[[#This Row],[Nazwisko i Imię]],kb_1000[],6,FALSE)</f>
        <v>1:26.65</v>
      </c>
      <c r="K4" s="9" t="str">
        <f>VLOOKUP(kb_500[[#This Row],[Nazwisko i Imię]],kb_1000[],7,FALSE)</f>
        <v>II</v>
      </c>
      <c r="L4" s="10" t="str">
        <f>VLOOKUP(kb_500[[#This Row],[Nazwisko i Imię]],kb_1500[],6,FALSE)</f>
        <v>2:20.27</v>
      </c>
      <c r="M4" s="10" t="str">
        <f>VLOOKUP(kb_500[[#This Row],[Nazwisko i Imię]],kb_1500[],7,FALSE)</f>
        <v>III</v>
      </c>
      <c r="N4" s="11" t="str">
        <f>VLOOKUP(kb_500[[#This Row],[Nazwisko i Imię]],kb_3000[],6,FALSE)</f>
        <v>5:06.47</v>
      </c>
      <c r="O4" s="11" t="str">
        <f>VLOOKUP(kb_500[[#This Row],[Nazwisko i Imię]],kb_3000[],7,FALSE)</f>
        <v>III</v>
      </c>
    </row>
    <row r="5" spans="1:28" x14ac:dyDescent="0.2">
      <c r="A5" s="68"/>
      <c r="B5" s="69" t="s">
        <v>113</v>
      </c>
      <c r="C5" s="69" t="s">
        <v>32</v>
      </c>
      <c r="D5" s="70">
        <v>39407</v>
      </c>
      <c r="E5" s="36" t="s">
        <v>114</v>
      </c>
      <c r="F5" s="69" t="s">
        <v>10</v>
      </c>
      <c r="G5" s="71"/>
      <c r="H5" s="68" t="s">
        <v>112</v>
      </c>
      <c r="I5" s="68" t="s">
        <v>4</v>
      </c>
      <c r="J5" s="26" t="str">
        <f>VLOOKUP(kb_500[[#This Row],[Nazwisko i Imię]],kb_1000[],6,FALSE)</f>
        <v>1:23.44</v>
      </c>
      <c r="K5" s="26" t="str">
        <f>VLOOKUP(kb_500[[#This Row],[Nazwisko i Imię]],kb_1000[],7,FALSE)</f>
        <v>I</v>
      </c>
      <c r="L5" s="27" t="e">
        <f>VLOOKUP(kb_500[[#This Row],[Nazwisko i Imię]],kb_1500[],6,FALSE)</f>
        <v>#N/A</v>
      </c>
      <c r="M5" s="27" t="e">
        <f>VLOOKUP(kb_500[[#This Row],[Nazwisko i Imię]],kb_1500[],7,FALSE)</f>
        <v>#N/A</v>
      </c>
      <c r="N5" s="28" t="e">
        <f>VLOOKUP(kb_500[[#This Row],[Nazwisko i Imię]],kb_3000[],6,FALSE)</f>
        <v>#N/A</v>
      </c>
      <c r="O5" s="28" t="e">
        <f>VLOOKUP(kb_500[[#This Row],[Nazwisko i Imię]],kb_3000[],7,FALSE)</f>
        <v>#N/A</v>
      </c>
    </row>
    <row r="6" spans="1:28" x14ac:dyDescent="0.2">
      <c r="A6" s="64">
        <v>2</v>
      </c>
      <c r="B6" s="65" t="s">
        <v>116</v>
      </c>
      <c r="C6" s="65" t="s">
        <v>34</v>
      </c>
      <c r="D6" s="66">
        <v>39911</v>
      </c>
      <c r="E6" s="62" t="s">
        <v>117</v>
      </c>
      <c r="F6" s="65" t="s">
        <v>3</v>
      </c>
      <c r="G6" s="67"/>
      <c r="H6" s="64" t="s">
        <v>115</v>
      </c>
      <c r="I6" s="64" t="s">
        <v>4</v>
      </c>
      <c r="J6" s="9" t="str">
        <f>VLOOKUP(kb_500[[#This Row],[Nazwisko i Imię]],kb_1000[],6,FALSE)</f>
        <v>1:25.26</v>
      </c>
      <c r="K6" s="9" t="str">
        <f>VLOOKUP(kb_500[[#This Row],[Nazwisko i Imię]],kb_1000[],7,FALSE)</f>
        <v>II</v>
      </c>
      <c r="L6" s="10" t="str">
        <f>VLOOKUP(kb_500[[#This Row],[Nazwisko i Imię]],kb_1500[],6,FALSE)</f>
        <v>2:14.53</v>
      </c>
      <c r="M6" s="10" t="str">
        <f>VLOOKUP(kb_500[[#This Row],[Nazwisko i Imię]],kb_1500[],7,FALSE)</f>
        <v>II</v>
      </c>
      <c r="N6" s="11" t="str">
        <f>VLOOKUP(kb_500[[#This Row],[Nazwisko i Imię]],kb_3000[],6,FALSE)</f>
        <v>4:51.07</v>
      </c>
      <c r="O6" s="11" t="str">
        <f>VLOOKUP(kb_500[[#This Row],[Nazwisko i Imię]],kb_3000[],7,FALSE)</f>
        <v>II</v>
      </c>
    </row>
    <row r="7" spans="1:28" x14ac:dyDescent="0.2">
      <c r="A7" s="64">
        <v>3</v>
      </c>
      <c r="B7" s="65" t="s">
        <v>119</v>
      </c>
      <c r="C7" s="65" t="s">
        <v>45</v>
      </c>
      <c r="D7" s="66">
        <v>39624</v>
      </c>
      <c r="E7" s="62" t="s">
        <v>120</v>
      </c>
      <c r="F7" s="65" t="s">
        <v>10</v>
      </c>
      <c r="G7" s="67"/>
      <c r="H7" s="64" t="s">
        <v>118</v>
      </c>
      <c r="I7" s="64" t="s">
        <v>4</v>
      </c>
      <c r="J7" s="9" t="str">
        <f>VLOOKUP(kb_500[[#This Row],[Nazwisko i Imię]],kb_1000[],6,FALSE)</f>
        <v>1:26.29</v>
      </c>
      <c r="K7" s="9" t="str">
        <f>VLOOKUP(kb_500[[#This Row],[Nazwisko i Imię]],kb_1000[],7,FALSE)</f>
        <v>II</v>
      </c>
      <c r="L7" s="10" t="str">
        <f>VLOOKUP(kb_500[[#This Row],[Nazwisko i Imię]],kb_1500[],6,FALSE)</f>
        <v>2:14.83</v>
      </c>
      <c r="M7" s="10" t="str">
        <f>VLOOKUP(kb_500[[#This Row],[Nazwisko i Imię]],kb_1500[],7,FALSE)</f>
        <v>II</v>
      </c>
      <c r="N7" s="11" t="str">
        <f>VLOOKUP(kb_500[[#This Row],[Nazwisko i Imię]],kb_3000[],6,FALSE)</f>
        <v>4:46.92</v>
      </c>
      <c r="O7" s="11" t="str">
        <f>VLOOKUP(kb_500[[#This Row],[Nazwisko i Imię]],kb_3000[],7,FALSE)</f>
        <v>II</v>
      </c>
    </row>
    <row r="8" spans="1:28" x14ac:dyDescent="0.2">
      <c r="A8" s="64">
        <v>4</v>
      </c>
      <c r="B8" s="65" t="s">
        <v>122</v>
      </c>
      <c r="C8" s="65" t="s">
        <v>34</v>
      </c>
      <c r="D8" s="66">
        <v>39865</v>
      </c>
      <c r="E8" s="62" t="s">
        <v>123</v>
      </c>
      <c r="F8" s="65" t="s">
        <v>3</v>
      </c>
      <c r="G8" s="67"/>
      <c r="H8" s="64" t="s">
        <v>121</v>
      </c>
      <c r="I8" s="64" t="s">
        <v>4</v>
      </c>
      <c r="J8" s="9" t="str">
        <f>VLOOKUP(kb_500[[#This Row],[Nazwisko i Imię]],kb_1000[],6,FALSE)</f>
        <v>1:27.60</v>
      </c>
      <c r="K8" s="9" t="str">
        <f>VLOOKUP(kb_500[[#This Row],[Nazwisko i Imię]],kb_1000[],7,FALSE)</f>
        <v>II</v>
      </c>
      <c r="L8" s="10" t="str">
        <f>VLOOKUP(kb_500[[#This Row],[Nazwisko i Imię]],kb_1500[],6,FALSE)</f>
        <v>2:24.16</v>
      </c>
      <c r="M8" s="10" t="str">
        <f>VLOOKUP(kb_500[[#This Row],[Nazwisko i Imię]],kb_1500[],7,FALSE)</f>
        <v>III</v>
      </c>
      <c r="N8" s="11" t="e">
        <f>VLOOKUP(kb_500[[#This Row],[Nazwisko i Imię]],kb_3000[],6,FALSE)</f>
        <v>#N/A</v>
      </c>
      <c r="O8" s="11" t="e">
        <f>VLOOKUP(kb_500[[#This Row],[Nazwisko i Imię]],kb_3000[],7,FALSE)</f>
        <v>#N/A</v>
      </c>
    </row>
    <row r="9" spans="1:28" x14ac:dyDescent="0.2">
      <c r="A9" s="64">
        <v>5</v>
      </c>
      <c r="B9" s="65" t="s">
        <v>124</v>
      </c>
      <c r="C9" s="65" t="s">
        <v>12</v>
      </c>
      <c r="D9" s="66">
        <v>39714</v>
      </c>
      <c r="E9" s="62" t="s">
        <v>125</v>
      </c>
      <c r="F9" s="65" t="s">
        <v>3</v>
      </c>
      <c r="G9" s="67"/>
      <c r="H9" s="64" t="s">
        <v>465</v>
      </c>
      <c r="I9" s="64" t="s">
        <v>4</v>
      </c>
      <c r="J9" s="9" t="str">
        <f>VLOOKUP(kb_500[[#This Row],[Nazwisko i Imię]],kb_1000[],6,FALSE)</f>
        <v>1:24.94</v>
      </c>
      <c r="K9" s="9" t="str">
        <f>VLOOKUP(kb_500[[#This Row],[Nazwisko i Imię]],kb_1000[],7,FALSE)</f>
        <v>II</v>
      </c>
      <c r="L9" s="10" t="str">
        <f>VLOOKUP(kb_500[[#This Row],[Nazwisko i Imię]],kb_1500[],6,FALSE)</f>
        <v>2:15.11</v>
      </c>
      <c r="M9" s="10" t="str">
        <f>VLOOKUP(kb_500[[#This Row],[Nazwisko i Imię]],kb_1500[],7,FALSE)</f>
        <v>II</v>
      </c>
      <c r="N9" s="11" t="str">
        <f>VLOOKUP(kb_500[[#This Row],[Nazwisko i Imię]],kb_3000[],6,FALSE)</f>
        <v>4:52.67</v>
      </c>
      <c r="O9" s="11" t="str">
        <f>VLOOKUP(kb_500[[#This Row],[Nazwisko i Imię]],kb_3000[],7,FALSE)</f>
        <v>III</v>
      </c>
      <c r="U9" s="20"/>
      <c r="V9" s="20"/>
      <c r="W9" s="21"/>
      <c r="X9" s="22"/>
      <c r="Y9" s="20"/>
      <c r="Z9" s="20"/>
      <c r="AA9" s="18"/>
      <c r="AB9" s="18"/>
    </row>
    <row r="10" spans="1:28" x14ac:dyDescent="0.2">
      <c r="A10" s="64">
        <v>6</v>
      </c>
      <c r="B10" s="65" t="s">
        <v>127</v>
      </c>
      <c r="C10" s="65" t="s">
        <v>34</v>
      </c>
      <c r="D10" s="66">
        <v>39860</v>
      </c>
      <c r="E10" s="62" t="s">
        <v>128</v>
      </c>
      <c r="F10" s="65" t="s">
        <v>3</v>
      </c>
      <c r="G10" s="67"/>
      <c r="H10" s="64" t="s">
        <v>126</v>
      </c>
      <c r="I10" s="64" t="s">
        <v>4</v>
      </c>
      <c r="J10" s="9" t="str">
        <f>VLOOKUP(kb_500[[#This Row],[Nazwisko i Imię]],kb_1000[],6,FALSE)</f>
        <v>1:26.85</v>
      </c>
      <c r="K10" s="9" t="str">
        <f>VLOOKUP(kb_500[[#This Row],[Nazwisko i Imię]],kb_1000[],7,FALSE)</f>
        <v>II</v>
      </c>
      <c r="L10" s="10" t="str">
        <f>VLOOKUP(kb_500[[#This Row],[Nazwisko i Imię]],kb_1500[],6,FALSE)</f>
        <v>2:15.53</v>
      </c>
      <c r="M10" s="10" t="str">
        <f>VLOOKUP(kb_500[[#This Row],[Nazwisko i Imię]],kb_1500[],7,FALSE)</f>
        <v>II</v>
      </c>
      <c r="N10" s="11" t="str">
        <f>VLOOKUP(kb_500[[#This Row],[Nazwisko i Imię]],kb_3000[],6,FALSE)</f>
        <v>5:04.79</v>
      </c>
      <c r="O10" s="11" t="str">
        <f>VLOOKUP(kb_500[[#This Row],[Nazwisko i Imię]],kb_3000[],7,FALSE)</f>
        <v>III</v>
      </c>
      <c r="U10" s="20"/>
      <c r="V10" s="20"/>
      <c r="W10" s="21"/>
      <c r="X10" s="22"/>
      <c r="Y10" s="20"/>
      <c r="Z10" s="20"/>
      <c r="AA10" s="18"/>
      <c r="AB10" s="18"/>
    </row>
    <row r="11" spans="1:28" x14ac:dyDescent="0.2">
      <c r="A11" s="64">
        <v>7</v>
      </c>
      <c r="B11" s="65" t="s">
        <v>130</v>
      </c>
      <c r="C11" s="65" t="s">
        <v>12</v>
      </c>
      <c r="D11" s="66">
        <v>39548</v>
      </c>
      <c r="E11" s="62" t="s">
        <v>131</v>
      </c>
      <c r="F11" s="65" t="s">
        <v>10</v>
      </c>
      <c r="G11" s="67"/>
      <c r="H11" s="64" t="s">
        <v>129</v>
      </c>
      <c r="I11" s="64" t="s">
        <v>4</v>
      </c>
      <c r="J11" s="9" t="str">
        <f>VLOOKUP(kb_500[[#This Row],[Nazwisko i Imię]],kb_1000[],6,FALSE)</f>
        <v>1:25.74</v>
      </c>
      <c r="K11" s="9" t="str">
        <f>VLOOKUP(kb_500[[#This Row],[Nazwisko i Imię]],kb_1000[],7,FALSE)</f>
        <v>II</v>
      </c>
      <c r="L11" s="10" t="str">
        <f>VLOOKUP(kb_500[[#This Row],[Nazwisko i Imię]],kb_1500[],6,FALSE)</f>
        <v>2:17.62</v>
      </c>
      <c r="M11" s="10" t="str">
        <f>VLOOKUP(kb_500[[#This Row],[Nazwisko i Imię]],kb_1500[],7,FALSE)</f>
        <v>II</v>
      </c>
      <c r="N11" s="11" t="e">
        <f>VLOOKUP(kb_500[[#This Row],[Nazwisko i Imię]],kb_3000[],6,FALSE)</f>
        <v>#N/A</v>
      </c>
      <c r="O11" s="11" t="e">
        <f>VLOOKUP(kb_500[[#This Row],[Nazwisko i Imię]],kb_3000[],7,FALSE)</f>
        <v>#N/A</v>
      </c>
      <c r="U11" s="20"/>
      <c r="V11" s="20"/>
      <c r="W11" s="21"/>
      <c r="X11" s="22"/>
      <c r="Y11" s="20"/>
      <c r="Z11" s="20"/>
      <c r="AA11" s="18"/>
      <c r="AB11" s="18"/>
    </row>
    <row r="12" spans="1:28" x14ac:dyDescent="0.2">
      <c r="A12" s="64">
        <v>8</v>
      </c>
      <c r="B12" s="65" t="s">
        <v>133</v>
      </c>
      <c r="C12" s="65" t="s">
        <v>32</v>
      </c>
      <c r="D12" s="66">
        <v>39530</v>
      </c>
      <c r="E12" s="62" t="s">
        <v>134</v>
      </c>
      <c r="F12" s="65" t="s">
        <v>10</v>
      </c>
      <c r="G12" s="67"/>
      <c r="H12" s="64" t="s">
        <v>132</v>
      </c>
      <c r="I12" s="64" t="s">
        <v>4</v>
      </c>
      <c r="J12" s="9" t="str">
        <f>VLOOKUP(kb_500[[#This Row],[Nazwisko i Imię]],kb_1000[],6,FALSE)</f>
        <v>1:28.22</v>
      </c>
      <c r="K12" s="9" t="str">
        <f>VLOOKUP(kb_500[[#This Row],[Nazwisko i Imię]],kb_1000[],7,FALSE)</f>
        <v>II</v>
      </c>
      <c r="L12" s="10" t="str">
        <f>VLOOKUP(kb_500[[#This Row],[Nazwisko i Imię]],kb_1500[],6,FALSE)</f>
        <v>2:30.36</v>
      </c>
      <c r="M12" s="10" t="str">
        <f>VLOOKUP(kb_500[[#This Row],[Nazwisko i Imię]],kb_1500[],7,FALSE)</f>
        <v>MłZ</v>
      </c>
      <c r="N12" s="11" t="e">
        <f>VLOOKUP(kb_500[[#This Row],[Nazwisko i Imię]],kb_3000[],6,FALSE)</f>
        <v>#N/A</v>
      </c>
      <c r="O12" s="11" t="e">
        <f>VLOOKUP(kb_500[[#This Row],[Nazwisko i Imię]],kb_3000[],7,FALSE)</f>
        <v>#N/A</v>
      </c>
      <c r="U12" s="20"/>
      <c r="V12" s="20"/>
      <c r="W12" s="21"/>
      <c r="X12" s="22"/>
      <c r="Y12" s="20"/>
      <c r="Z12" s="20"/>
      <c r="AA12" s="18"/>
      <c r="AB12" s="18"/>
    </row>
    <row r="13" spans="1:28" x14ac:dyDescent="0.2">
      <c r="A13" s="64">
        <v>9</v>
      </c>
      <c r="B13" s="65" t="s">
        <v>136</v>
      </c>
      <c r="C13" s="65" t="s">
        <v>6</v>
      </c>
      <c r="D13" s="66">
        <v>39749</v>
      </c>
      <c r="E13" s="62" t="s">
        <v>137</v>
      </c>
      <c r="F13" s="65" t="s">
        <v>3</v>
      </c>
      <c r="G13" s="67"/>
      <c r="H13" s="64" t="s">
        <v>135</v>
      </c>
      <c r="I13" s="64" t="s">
        <v>4</v>
      </c>
      <c r="J13" s="9" t="str">
        <f>VLOOKUP(kb_500[[#This Row],[Nazwisko i Imię]],kb_1000[],6,FALSE)</f>
        <v>1:25.80</v>
      </c>
      <c r="K13" s="9" t="str">
        <f>VLOOKUP(kb_500[[#This Row],[Nazwisko i Imię]],kb_1000[],7,FALSE)</f>
        <v>II</v>
      </c>
      <c r="L13" s="10" t="str">
        <f>VLOOKUP(kb_500[[#This Row],[Nazwisko i Imię]],kb_1500[],6,FALSE)</f>
        <v>2:19.13</v>
      </c>
      <c r="M13" s="10" t="str">
        <f>VLOOKUP(kb_500[[#This Row],[Nazwisko i Imię]],kb_1500[],7,FALSE)</f>
        <v>III</v>
      </c>
      <c r="N13" s="11" t="str">
        <f>VLOOKUP(kb_500[[#This Row],[Nazwisko i Imię]],kb_3000[],6,FALSE)</f>
        <v>5:06.84</v>
      </c>
      <c r="O13" s="11" t="str">
        <f>VLOOKUP(kb_500[[#This Row],[Nazwisko i Imię]],kb_3000[],7,FALSE)</f>
        <v>III</v>
      </c>
      <c r="U13" s="20"/>
      <c r="V13" s="20"/>
      <c r="W13" s="21"/>
      <c r="X13" s="22"/>
      <c r="Y13" s="20"/>
      <c r="Z13" s="20"/>
      <c r="AA13" s="18"/>
      <c r="AB13" s="18"/>
    </row>
    <row r="14" spans="1:28" x14ac:dyDescent="0.2">
      <c r="A14" s="64">
        <v>10</v>
      </c>
      <c r="B14" s="65" t="s">
        <v>139</v>
      </c>
      <c r="C14" s="65" t="s">
        <v>45</v>
      </c>
      <c r="D14" s="66">
        <v>39651</v>
      </c>
      <c r="E14" s="62" t="s">
        <v>140</v>
      </c>
      <c r="F14" s="65" t="s">
        <v>3</v>
      </c>
      <c r="G14" s="67"/>
      <c r="H14" s="64" t="s">
        <v>138</v>
      </c>
      <c r="I14" s="64" t="s">
        <v>4</v>
      </c>
      <c r="J14" s="9" t="str">
        <f>VLOOKUP(kb_500[[#This Row],[Nazwisko i Imię]],kb_1000[],6,FALSE)</f>
        <v>1:27.43</v>
      </c>
      <c r="K14" s="9" t="str">
        <f>VLOOKUP(kb_500[[#This Row],[Nazwisko i Imię]],kb_1000[],7,FALSE)</f>
        <v>II</v>
      </c>
      <c r="L14" s="10" t="str">
        <f>VLOOKUP(kb_500[[#This Row],[Nazwisko i Imię]],kb_1500[],6,FALSE)</f>
        <v>2:13.59</v>
      </c>
      <c r="M14" s="10" t="str">
        <f>VLOOKUP(kb_500[[#This Row],[Nazwisko i Imię]],kb_1500[],7,FALSE)</f>
        <v>II</v>
      </c>
      <c r="N14" s="11" t="str">
        <f>VLOOKUP(kb_500[[#This Row],[Nazwisko i Imię]],kb_3000[],6,FALSE)</f>
        <v>4:57.06</v>
      </c>
      <c r="O14" s="11" t="str">
        <f>VLOOKUP(kb_500[[#This Row],[Nazwisko i Imię]],kb_3000[],7,FALSE)</f>
        <v>III</v>
      </c>
      <c r="U14" s="20"/>
      <c r="V14" s="20"/>
      <c r="W14" s="21"/>
      <c r="X14" s="22"/>
      <c r="Y14" s="20"/>
      <c r="Z14" s="20"/>
      <c r="AA14" s="18"/>
      <c r="AB14" s="18"/>
    </row>
    <row r="15" spans="1:28" x14ac:dyDescent="0.2">
      <c r="A15" s="64">
        <v>11</v>
      </c>
      <c r="B15" s="65" t="s">
        <v>153</v>
      </c>
      <c r="C15" s="65" t="s">
        <v>12</v>
      </c>
      <c r="D15" s="66">
        <v>39700</v>
      </c>
      <c r="E15" s="62" t="s">
        <v>154</v>
      </c>
      <c r="F15" s="65" t="s">
        <v>3</v>
      </c>
      <c r="G15" s="67"/>
      <c r="H15" s="64" t="s">
        <v>466</v>
      </c>
      <c r="I15" s="64" t="s">
        <v>14</v>
      </c>
      <c r="J15" s="9" t="str">
        <f>VLOOKUP(kb_500[[#This Row],[Nazwisko i Imię]],kb_1000[],6,FALSE)</f>
        <v>1:27.23</v>
      </c>
      <c r="K15" s="9" t="str">
        <f>VLOOKUP(kb_500[[#This Row],[Nazwisko i Imię]],kb_1000[],7,FALSE)</f>
        <v>II</v>
      </c>
      <c r="L15" s="10" t="str">
        <f>VLOOKUP(kb_500[[#This Row],[Nazwisko i Imię]],kb_1500[],6,FALSE)</f>
        <v>2:20.92</v>
      </c>
      <c r="M15" s="10" t="str">
        <f>VLOOKUP(kb_500[[#This Row],[Nazwisko i Imię]],kb_1500[],7,FALSE)</f>
        <v>III</v>
      </c>
      <c r="N15" s="11" t="str">
        <f>VLOOKUP(kb_500[[#This Row],[Nazwisko i Imię]],kb_3000[],6,FALSE)</f>
        <v>5:07.66</v>
      </c>
      <c r="O15" s="11" t="str">
        <f>VLOOKUP(kb_500[[#This Row],[Nazwisko i Imię]],kb_3000[],7,FALSE)</f>
        <v>III</v>
      </c>
      <c r="U15" s="20"/>
      <c r="V15" s="20"/>
      <c r="W15" s="21"/>
      <c r="X15" s="22"/>
      <c r="Y15" s="20"/>
      <c r="Z15" s="20"/>
      <c r="AA15" s="18"/>
      <c r="AB15" s="18"/>
    </row>
    <row r="16" spans="1:28" x14ac:dyDescent="0.2">
      <c r="A16" s="64">
        <v>12</v>
      </c>
      <c r="B16" s="65" t="s">
        <v>142</v>
      </c>
      <c r="C16" s="65" t="s">
        <v>32</v>
      </c>
      <c r="D16" s="66">
        <v>39599</v>
      </c>
      <c r="E16" s="62" t="s">
        <v>143</v>
      </c>
      <c r="F16" s="65" t="s">
        <v>10</v>
      </c>
      <c r="G16" s="67"/>
      <c r="H16" s="64" t="s">
        <v>141</v>
      </c>
      <c r="I16" s="64" t="s">
        <v>14</v>
      </c>
      <c r="J16" s="9" t="str">
        <f>VLOOKUP(kb_500[[#This Row],[Nazwisko i Imię]],kb_1000[],6,FALSE)</f>
        <v>1:26.89</v>
      </c>
      <c r="K16" s="9" t="str">
        <f>VLOOKUP(kb_500[[#This Row],[Nazwisko i Imię]],kb_1000[],7,FALSE)</f>
        <v>II</v>
      </c>
      <c r="L16" s="10" t="str">
        <f>VLOOKUP(kb_500[[#This Row],[Nazwisko i Imię]],kb_1500[],6,FALSE)</f>
        <v>2:14.57</v>
      </c>
      <c r="M16" s="10" t="str">
        <f>VLOOKUP(kb_500[[#This Row],[Nazwisko i Imię]],kb_1500[],7,FALSE)</f>
        <v>II</v>
      </c>
      <c r="N16" s="11" t="str">
        <f>VLOOKUP(kb_500[[#This Row],[Nazwisko i Imię]],kb_3000[],6,FALSE)</f>
        <v>4:54.64</v>
      </c>
      <c r="O16" s="11" t="str">
        <f>VLOOKUP(kb_500[[#This Row],[Nazwisko i Imię]],kb_3000[],7,FALSE)</f>
        <v>III</v>
      </c>
      <c r="U16" s="20"/>
      <c r="V16" s="20"/>
      <c r="W16" s="21"/>
      <c r="X16" s="22"/>
      <c r="Y16" s="20"/>
      <c r="Z16" s="20"/>
      <c r="AA16" s="18"/>
      <c r="AB16" s="18"/>
    </row>
    <row r="17" spans="1:28" x14ac:dyDescent="0.2">
      <c r="A17" s="64">
        <v>13</v>
      </c>
      <c r="B17" s="65" t="s">
        <v>145</v>
      </c>
      <c r="C17" s="65" t="s">
        <v>12</v>
      </c>
      <c r="D17" s="66">
        <v>39418</v>
      </c>
      <c r="E17" s="62" t="s">
        <v>146</v>
      </c>
      <c r="F17" s="65" t="s">
        <v>10</v>
      </c>
      <c r="G17" s="67"/>
      <c r="H17" s="64" t="s">
        <v>144</v>
      </c>
      <c r="I17" s="64" t="s">
        <v>14</v>
      </c>
      <c r="J17" s="9" t="str">
        <f>VLOOKUP(kb_500[[#This Row],[Nazwisko i Imię]],kb_1000[],6,FALSE)</f>
        <v>1:28.90</v>
      </c>
      <c r="K17" s="9" t="str">
        <f>VLOOKUP(kb_500[[#This Row],[Nazwisko i Imię]],kb_1000[],7,FALSE)</f>
        <v>II</v>
      </c>
      <c r="L17" s="10" t="str">
        <f>VLOOKUP(kb_500[[#This Row],[Nazwisko i Imię]],kb_1500[],6,FALSE)</f>
        <v>2:24.16</v>
      </c>
      <c r="M17" s="10" t="str">
        <f>VLOOKUP(kb_500[[#This Row],[Nazwisko i Imię]],kb_1500[],7,FALSE)</f>
        <v>III</v>
      </c>
      <c r="N17" s="11" t="e">
        <f>VLOOKUP(kb_500[[#This Row],[Nazwisko i Imię]],kb_3000[],6,FALSE)</f>
        <v>#N/A</v>
      </c>
      <c r="O17" s="11" t="e">
        <f>VLOOKUP(kb_500[[#This Row],[Nazwisko i Imię]],kb_3000[],7,FALSE)</f>
        <v>#N/A</v>
      </c>
      <c r="U17" s="20"/>
      <c r="V17" s="20"/>
      <c r="W17" s="21"/>
      <c r="X17" s="22"/>
      <c r="Y17" s="20"/>
      <c r="Z17" s="20"/>
      <c r="AA17" s="18"/>
      <c r="AB17" s="18"/>
    </row>
    <row r="18" spans="1:28" x14ac:dyDescent="0.2">
      <c r="A18" s="64">
        <v>14</v>
      </c>
      <c r="B18" s="65" t="s">
        <v>148</v>
      </c>
      <c r="C18" s="65" t="s">
        <v>12</v>
      </c>
      <c r="D18" s="66">
        <v>39357</v>
      </c>
      <c r="E18" s="62" t="s">
        <v>149</v>
      </c>
      <c r="F18" s="65" t="s">
        <v>10</v>
      </c>
      <c r="G18" s="67"/>
      <c r="H18" s="64" t="s">
        <v>147</v>
      </c>
      <c r="I18" s="64" t="s">
        <v>14</v>
      </c>
      <c r="J18" s="9" t="str">
        <f>VLOOKUP(kb_500[[#This Row],[Nazwisko i Imię]],kb_1000[],6,FALSE)</f>
        <v>1:26.38</v>
      </c>
      <c r="K18" s="9" t="str">
        <f>VLOOKUP(kb_500[[#This Row],[Nazwisko i Imię]],kb_1000[],7,FALSE)</f>
        <v>II</v>
      </c>
      <c r="L18" s="10" t="str">
        <f>VLOOKUP(kb_500[[#This Row],[Nazwisko i Imię]],kb_1500[],6,FALSE)</f>
        <v>2:16.83</v>
      </c>
      <c r="M18" s="10" t="str">
        <f>VLOOKUP(kb_500[[#This Row],[Nazwisko i Imię]],kb_1500[],7,FALSE)</f>
        <v>II</v>
      </c>
      <c r="N18" s="11" t="str">
        <f>VLOOKUP(kb_500[[#This Row],[Nazwisko i Imię]],kb_3000[],6,FALSE)</f>
        <v>4:59.77</v>
      </c>
      <c r="O18" s="11" t="str">
        <f>VLOOKUP(kb_500[[#This Row],[Nazwisko i Imię]],kb_3000[],7,FALSE)</f>
        <v>III</v>
      </c>
      <c r="U18" s="20"/>
      <c r="V18" s="20"/>
      <c r="W18" s="21"/>
      <c r="X18" s="22"/>
      <c r="Y18" s="20"/>
      <c r="Z18" s="20"/>
      <c r="AA18" s="18"/>
      <c r="AB18" s="18"/>
    </row>
    <row r="19" spans="1:28" x14ac:dyDescent="0.2">
      <c r="A19" s="64">
        <v>15</v>
      </c>
      <c r="B19" s="65" t="s">
        <v>151</v>
      </c>
      <c r="C19" s="65" t="s">
        <v>19</v>
      </c>
      <c r="D19" s="66">
        <v>39798</v>
      </c>
      <c r="E19" s="62" t="s">
        <v>152</v>
      </c>
      <c r="F19" s="65" t="s">
        <v>3</v>
      </c>
      <c r="G19" s="67"/>
      <c r="H19" s="64" t="s">
        <v>150</v>
      </c>
      <c r="I19" s="64" t="s">
        <v>14</v>
      </c>
      <c r="J19" s="9" t="str">
        <f>VLOOKUP(kb_500[[#This Row],[Nazwisko i Imię]],kb_1000[],6,FALSE)</f>
        <v>1:29.36</v>
      </c>
      <c r="K19" s="9" t="str">
        <f>VLOOKUP(kb_500[[#This Row],[Nazwisko i Imię]],kb_1000[],7,FALSE)</f>
        <v>II</v>
      </c>
      <c r="L19" s="10" t="str">
        <f>VLOOKUP(kb_500[[#This Row],[Nazwisko i Imię]],kb_1500[],6,FALSE)</f>
        <v>2:20.70</v>
      </c>
      <c r="M19" s="10" t="str">
        <f>VLOOKUP(kb_500[[#This Row],[Nazwisko i Imię]],kb_1500[],7,FALSE)</f>
        <v>III</v>
      </c>
      <c r="N19" s="11" t="str">
        <f>VLOOKUP(kb_500[[#This Row],[Nazwisko i Imię]],kb_3000[],6,FALSE)</f>
        <v>5:02.56</v>
      </c>
      <c r="O19" s="11" t="str">
        <f>VLOOKUP(kb_500[[#This Row],[Nazwisko i Imię]],kb_3000[],7,FALSE)</f>
        <v>III</v>
      </c>
      <c r="U19" s="20"/>
      <c r="V19" s="20"/>
      <c r="W19" s="21"/>
      <c r="X19" s="22"/>
      <c r="Y19" s="20"/>
      <c r="Z19" s="20"/>
      <c r="AA19" s="18"/>
      <c r="AB19" s="18"/>
    </row>
    <row r="20" spans="1:28" x14ac:dyDescent="0.2">
      <c r="A20" s="64">
        <v>16</v>
      </c>
      <c r="B20" s="65" t="s">
        <v>156</v>
      </c>
      <c r="C20" s="65" t="s">
        <v>12</v>
      </c>
      <c r="D20" s="66">
        <v>39689</v>
      </c>
      <c r="E20" s="62" t="s">
        <v>157</v>
      </c>
      <c r="F20" s="65" t="s">
        <v>3</v>
      </c>
      <c r="G20" s="67"/>
      <c r="H20" s="64" t="s">
        <v>155</v>
      </c>
      <c r="I20" s="64" t="s">
        <v>14</v>
      </c>
      <c r="J20" s="9" t="str">
        <f>VLOOKUP(kb_500[[#This Row],[Nazwisko i Imię]],kb_1000[],6,FALSE)</f>
        <v>1:29.47</v>
      </c>
      <c r="K20" s="9" t="str">
        <f>VLOOKUP(kb_500[[#This Row],[Nazwisko i Imię]],kb_1000[],7,FALSE)</f>
        <v>II</v>
      </c>
      <c r="L20" s="10" t="str">
        <f>VLOOKUP(kb_500[[#This Row],[Nazwisko i Imię]],kb_1500[],6,FALSE)</f>
        <v>2:20.87</v>
      </c>
      <c r="M20" s="10" t="str">
        <f>VLOOKUP(kb_500[[#This Row],[Nazwisko i Imię]],kb_1500[],7,FALSE)</f>
        <v>III</v>
      </c>
      <c r="N20" s="11" t="str">
        <f>VLOOKUP(kb_500[[#This Row],[Nazwisko i Imię]],kb_3000[],6,FALSE)</f>
        <v>5:05.60</v>
      </c>
      <c r="O20" s="11" t="str">
        <f>VLOOKUP(kb_500[[#This Row],[Nazwisko i Imię]],kb_3000[],7,FALSE)</f>
        <v>III</v>
      </c>
      <c r="U20" s="20"/>
      <c r="V20" s="20"/>
      <c r="W20" s="21"/>
      <c r="X20" s="22"/>
      <c r="Y20" s="20"/>
      <c r="Z20" s="20"/>
      <c r="AA20" s="18"/>
      <c r="AB20" s="18"/>
    </row>
    <row r="21" spans="1:28" x14ac:dyDescent="0.2">
      <c r="A21" s="64">
        <v>17</v>
      </c>
      <c r="B21" s="65" t="s">
        <v>175</v>
      </c>
      <c r="C21" s="65" t="s">
        <v>1</v>
      </c>
      <c r="D21" s="66">
        <v>39939</v>
      </c>
      <c r="E21" s="62" t="s">
        <v>176</v>
      </c>
      <c r="F21" s="65" t="s">
        <v>3</v>
      </c>
      <c r="G21" s="67"/>
      <c r="H21" s="64" t="s">
        <v>467</v>
      </c>
      <c r="I21" s="64" t="s">
        <v>14</v>
      </c>
      <c r="J21" s="9" t="str">
        <f>VLOOKUP(kb_500[[#This Row],[Nazwisko i Imię]],kb_1000[],6,FALSE)</f>
        <v>1:34.54</v>
      </c>
      <c r="K21" s="9" t="str">
        <f>VLOOKUP(kb_500[[#This Row],[Nazwisko i Imię]],kb_1000[],7,FALSE)</f>
        <v>III</v>
      </c>
      <c r="L21" s="10" t="str">
        <f>VLOOKUP(kb_500[[#This Row],[Nazwisko i Imię]],kb_1500[],6,FALSE)</f>
        <v>2:37.62</v>
      </c>
      <c r="M21" s="10" t="str">
        <f>VLOOKUP(kb_500[[#This Row],[Nazwisko i Imię]],kb_1500[],7,FALSE)</f>
        <v>MłS</v>
      </c>
      <c r="N21" s="11" t="e">
        <f>VLOOKUP(kb_500[[#This Row],[Nazwisko i Imię]],kb_3000[],6,FALSE)</f>
        <v>#N/A</v>
      </c>
      <c r="O21" s="11" t="e">
        <f>VLOOKUP(kb_500[[#This Row],[Nazwisko i Imię]],kb_3000[],7,FALSE)</f>
        <v>#N/A</v>
      </c>
      <c r="U21" s="20"/>
      <c r="V21" s="20"/>
      <c r="W21" s="21"/>
      <c r="X21" s="22"/>
      <c r="Y21" s="20"/>
      <c r="Z21" s="20"/>
      <c r="AA21" s="18"/>
      <c r="AB21" s="18"/>
    </row>
    <row r="22" spans="1:28" x14ac:dyDescent="0.2">
      <c r="A22" s="64">
        <v>18</v>
      </c>
      <c r="B22" s="65" t="s">
        <v>159</v>
      </c>
      <c r="C22" s="65" t="s">
        <v>12</v>
      </c>
      <c r="D22" s="66">
        <v>39968</v>
      </c>
      <c r="E22" s="62" t="s">
        <v>160</v>
      </c>
      <c r="F22" s="65" t="s">
        <v>3</v>
      </c>
      <c r="G22" s="67"/>
      <c r="H22" s="64" t="s">
        <v>158</v>
      </c>
      <c r="I22" s="64" t="s">
        <v>14</v>
      </c>
      <c r="J22" s="9" t="str">
        <f>VLOOKUP(kb_500[[#This Row],[Nazwisko i Imię]],kb_1000[],6,FALSE)</f>
        <v>1:31.50</v>
      </c>
      <c r="K22" s="9" t="str">
        <f>VLOOKUP(kb_500[[#This Row],[Nazwisko i Imię]],kb_1000[],7,FALSE)</f>
        <v>III</v>
      </c>
      <c r="L22" s="10" t="str">
        <f>VLOOKUP(kb_500[[#This Row],[Nazwisko i Imię]],kb_1500[],6,FALSE)</f>
        <v>2:26.16</v>
      </c>
      <c r="M22" s="10" t="str">
        <f>VLOOKUP(kb_500[[#This Row],[Nazwisko i Imię]],kb_1500[],7,FALSE)</f>
        <v>III</v>
      </c>
      <c r="N22" s="11" t="str">
        <f>VLOOKUP(kb_500[[#This Row],[Nazwisko i Imię]],kb_3000[],6,FALSE)</f>
        <v>5:10.29</v>
      </c>
      <c r="O22" s="11" t="str">
        <f>VLOOKUP(kb_500[[#This Row],[Nazwisko i Imię]],kb_3000[],7,FALSE)</f>
        <v>III</v>
      </c>
      <c r="U22" s="20"/>
      <c r="V22" s="20"/>
      <c r="W22" s="21"/>
      <c r="X22" s="22"/>
      <c r="Y22" s="20"/>
      <c r="Z22" s="20"/>
      <c r="AA22" s="18"/>
      <c r="AB22" s="18"/>
    </row>
    <row r="23" spans="1:28" x14ac:dyDescent="0.2">
      <c r="A23" s="64">
        <v>19</v>
      </c>
      <c r="B23" s="65" t="s">
        <v>162</v>
      </c>
      <c r="C23" s="65" t="s">
        <v>45</v>
      </c>
      <c r="D23" s="66">
        <v>39745</v>
      </c>
      <c r="E23" s="62" t="s">
        <v>163</v>
      </c>
      <c r="F23" s="65" t="s">
        <v>3</v>
      </c>
      <c r="G23" s="67"/>
      <c r="H23" s="64" t="s">
        <v>161</v>
      </c>
      <c r="I23" s="64" t="s">
        <v>14</v>
      </c>
      <c r="J23" s="9" t="str">
        <f>VLOOKUP(kb_500[[#This Row],[Nazwisko i Imię]],kb_1000[],6,FALSE)</f>
        <v>1:30.43</v>
      </c>
      <c r="K23" s="9" t="str">
        <f>VLOOKUP(kb_500[[#This Row],[Nazwisko i Imię]],kb_1000[],7,FALSE)</f>
        <v>III</v>
      </c>
      <c r="L23" s="10" t="str">
        <f>VLOOKUP(kb_500[[#This Row],[Nazwisko i Imię]],kb_1500[],6,FALSE)</f>
        <v>2:24.18</v>
      </c>
      <c r="M23" s="10" t="str">
        <f>VLOOKUP(kb_500[[#This Row],[Nazwisko i Imię]],kb_1500[],7,FALSE)</f>
        <v>III</v>
      </c>
      <c r="N23" s="11" t="str">
        <f>VLOOKUP(kb_500[[#This Row],[Nazwisko i Imię]],kb_3000[],6,FALSE)</f>
        <v>5:16.31</v>
      </c>
      <c r="O23" s="11" t="str">
        <f>VLOOKUP(kb_500[[#This Row],[Nazwisko i Imię]],kb_3000[],7,FALSE)</f>
        <v>MłZ</v>
      </c>
      <c r="U23" s="20"/>
      <c r="V23" s="20"/>
      <c r="W23" s="21"/>
      <c r="X23" s="22"/>
      <c r="Y23" s="20"/>
      <c r="Z23" s="20"/>
      <c r="AA23" s="18"/>
      <c r="AB23" s="18"/>
    </row>
    <row r="24" spans="1:28" x14ac:dyDescent="0.2">
      <c r="A24" s="64">
        <v>20</v>
      </c>
      <c r="B24" s="65" t="s">
        <v>165</v>
      </c>
      <c r="C24" s="65" t="s">
        <v>45</v>
      </c>
      <c r="D24" s="66">
        <v>39521</v>
      </c>
      <c r="E24" s="62" t="s">
        <v>166</v>
      </c>
      <c r="F24" s="65" t="s">
        <v>10</v>
      </c>
      <c r="G24" s="67"/>
      <c r="H24" s="64" t="s">
        <v>164</v>
      </c>
      <c r="I24" s="64" t="s">
        <v>14</v>
      </c>
      <c r="J24" s="9" t="str">
        <f>VLOOKUP(kb_500[[#This Row],[Nazwisko i Imię]],kb_1000[],6,FALSE)</f>
        <v>1:29.08</v>
      </c>
      <c r="K24" s="9" t="str">
        <f>VLOOKUP(kb_500[[#This Row],[Nazwisko i Imię]],kb_1000[],7,FALSE)</f>
        <v>II</v>
      </c>
      <c r="L24" s="10" t="str">
        <f>VLOOKUP(kb_500[[#This Row],[Nazwisko i Imię]],kb_1500[],6,FALSE)</f>
        <v>2:23.29</v>
      </c>
      <c r="M24" s="10" t="str">
        <f>VLOOKUP(kb_500[[#This Row],[Nazwisko i Imię]],kb_1500[],7,FALSE)</f>
        <v>III</v>
      </c>
      <c r="N24" s="11" t="str">
        <f>VLOOKUP(kb_500[[#This Row],[Nazwisko i Imię]],kb_3000[],6,FALSE)</f>
        <v>5:13.25</v>
      </c>
      <c r="O24" s="11" t="str">
        <f>VLOOKUP(kb_500[[#This Row],[Nazwisko i Imię]],kb_3000[],7,FALSE)</f>
        <v>MłZ</v>
      </c>
      <c r="U24" s="20"/>
      <c r="V24" s="20"/>
      <c r="W24" s="21"/>
      <c r="X24" s="22"/>
      <c r="Y24" s="20"/>
      <c r="Z24" s="20"/>
      <c r="AA24" s="18"/>
      <c r="AB24" s="18"/>
    </row>
    <row r="25" spans="1:28" x14ac:dyDescent="0.2">
      <c r="A25" s="64">
        <v>21</v>
      </c>
      <c r="B25" s="65" t="s">
        <v>170</v>
      </c>
      <c r="C25" s="65" t="s">
        <v>12</v>
      </c>
      <c r="D25" s="66">
        <v>39940</v>
      </c>
      <c r="E25" s="62" t="s">
        <v>171</v>
      </c>
      <c r="F25" s="65" t="s">
        <v>3</v>
      </c>
      <c r="G25" s="67"/>
      <c r="H25" s="64" t="s">
        <v>468</v>
      </c>
      <c r="I25" s="64" t="s">
        <v>14</v>
      </c>
      <c r="J25" s="9" t="str">
        <f>VLOOKUP(kb_500[[#This Row],[Nazwisko i Imię]],kb_1000[],6,FALSE)</f>
        <v>1:35.11</v>
      </c>
      <c r="K25" s="9" t="str">
        <f>VLOOKUP(kb_500[[#This Row],[Nazwisko i Imię]],kb_1000[],7,FALSE)</f>
        <v>III</v>
      </c>
      <c r="L25" s="10" t="e">
        <f>VLOOKUP(kb_500[[#This Row],[Nazwisko i Imię]],kb_1500[],6,FALSE)</f>
        <v>#N/A</v>
      </c>
      <c r="M25" s="10" t="e">
        <f>VLOOKUP(kb_500[[#This Row],[Nazwisko i Imię]],kb_1500[],7,FALSE)</f>
        <v>#N/A</v>
      </c>
      <c r="N25" s="11" t="e">
        <f>VLOOKUP(kb_500[[#This Row],[Nazwisko i Imię]],kb_3000[],6,FALSE)</f>
        <v>#N/A</v>
      </c>
      <c r="O25" s="11" t="e">
        <f>VLOOKUP(kb_500[[#This Row],[Nazwisko i Imię]],kb_3000[],7,FALSE)</f>
        <v>#N/A</v>
      </c>
      <c r="U25" s="20"/>
      <c r="V25" s="20"/>
      <c r="W25" s="21"/>
      <c r="X25" s="22"/>
      <c r="Y25" s="20"/>
      <c r="Z25" s="20"/>
      <c r="AA25" s="18"/>
      <c r="AB25" s="18"/>
    </row>
    <row r="26" spans="1:28" x14ac:dyDescent="0.2">
      <c r="A26" s="64">
        <v>22</v>
      </c>
      <c r="B26" s="65" t="s">
        <v>168</v>
      </c>
      <c r="C26" s="65" t="s">
        <v>32</v>
      </c>
      <c r="D26" s="66">
        <v>39769</v>
      </c>
      <c r="E26" s="62" t="s">
        <v>169</v>
      </c>
      <c r="F26" s="65" t="s">
        <v>3</v>
      </c>
      <c r="G26" s="67"/>
      <c r="H26" s="64" t="s">
        <v>167</v>
      </c>
      <c r="I26" s="64" t="s">
        <v>14</v>
      </c>
      <c r="J26" s="9" t="str">
        <f>VLOOKUP(kb_500[[#This Row],[Nazwisko i Imię]],kb_1000[],6,FALSE)</f>
        <v>1:31.81</v>
      </c>
      <c r="K26" s="9" t="str">
        <f>VLOOKUP(kb_500[[#This Row],[Nazwisko i Imię]],kb_1000[],7,FALSE)</f>
        <v>III</v>
      </c>
      <c r="L26" s="10" t="e">
        <f>VLOOKUP(kb_500[[#This Row],[Nazwisko i Imię]],kb_1500[],6,FALSE)</f>
        <v>#N/A</v>
      </c>
      <c r="M26" s="10" t="e">
        <f>VLOOKUP(kb_500[[#This Row],[Nazwisko i Imię]],kb_1500[],7,FALSE)</f>
        <v>#N/A</v>
      </c>
      <c r="N26" s="11" t="str">
        <f>VLOOKUP(kb_500[[#This Row],[Nazwisko i Imię]],kb_3000[],6,FALSE)</f>
        <v>5:16.85</v>
      </c>
      <c r="O26" s="11" t="str">
        <f>VLOOKUP(kb_500[[#This Row],[Nazwisko i Imię]],kb_3000[],7,FALSE)</f>
        <v>MłZ</v>
      </c>
      <c r="U26" s="20"/>
      <c r="V26" s="20"/>
      <c r="W26" s="21"/>
      <c r="X26" s="22"/>
      <c r="Y26" s="20"/>
      <c r="Z26" s="20"/>
      <c r="AA26" s="18"/>
      <c r="AB26" s="18"/>
    </row>
    <row r="27" spans="1:28" x14ac:dyDescent="0.2">
      <c r="A27" s="64">
        <v>23</v>
      </c>
      <c r="B27" s="69" t="s">
        <v>173</v>
      </c>
      <c r="C27" s="69" t="s">
        <v>12</v>
      </c>
      <c r="D27" s="70">
        <v>39716</v>
      </c>
      <c r="E27" s="36" t="s">
        <v>174</v>
      </c>
      <c r="F27" s="69" t="s">
        <v>3</v>
      </c>
      <c r="G27" s="71"/>
      <c r="H27" s="68" t="s">
        <v>172</v>
      </c>
      <c r="I27" s="68" t="s">
        <v>14</v>
      </c>
      <c r="J27" s="26" t="str">
        <f>VLOOKUP(kb_500[[#This Row],[Nazwisko i Imię]],kb_1000[],6,FALSE)</f>
        <v>1:33.79</v>
      </c>
      <c r="K27" s="26" t="str">
        <f>VLOOKUP(kb_500[[#This Row],[Nazwisko i Imię]],kb_1000[],7,FALSE)</f>
        <v>III</v>
      </c>
      <c r="L27" s="27" t="str">
        <f>VLOOKUP(kb_500[[#This Row],[Nazwisko i Imię]],kb_1500[],6,FALSE)</f>
        <v>2:33.68</v>
      </c>
      <c r="M27" s="27" t="str">
        <f>VLOOKUP(kb_500[[#This Row],[Nazwisko i Imię]],kb_1500[],7,FALSE)</f>
        <v>MłZ</v>
      </c>
      <c r="N27" s="28" t="e">
        <f>VLOOKUP(kb_500[[#This Row],[Nazwisko i Imię]],kb_3000[],6,FALSE)</f>
        <v>#N/A</v>
      </c>
      <c r="O27" s="28" t="e">
        <f>VLOOKUP(kb_500[[#This Row],[Nazwisko i Imię]],kb_3000[],7,FALSE)</f>
        <v>#N/A</v>
      </c>
      <c r="U27" s="20"/>
      <c r="V27" s="20"/>
      <c r="W27" s="21"/>
      <c r="X27" s="22"/>
      <c r="Y27" s="20"/>
      <c r="Z27" s="20"/>
      <c r="AA27" s="18"/>
      <c r="AB27" s="18"/>
    </row>
    <row r="28" spans="1:28" x14ac:dyDescent="0.2">
      <c r="A28" s="64">
        <v>24</v>
      </c>
      <c r="B28" s="69" t="s">
        <v>178</v>
      </c>
      <c r="C28" s="69" t="s">
        <v>34</v>
      </c>
      <c r="D28" s="70">
        <v>39709</v>
      </c>
      <c r="E28" s="36" t="s">
        <v>179</v>
      </c>
      <c r="F28" s="69" t="s">
        <v>3</v>
      </c>
      <c r="G28" s="71"/>
      <c r="H28" s="68" t="s">
        <v>177</v>
      </c>
      <c r="I28" s="68" t="s">
        <v>28</v>
      </c>
      <c r="J28" s="26" t="str">
        <f>VLOOKUP(kb_500[[#This Row],[Nazwisko i Imię]],kb_1000[],6,FALSE)</f>
        <v>1:33.04</v>
      </c>
      <c r="K28" s="26" t="str">
        <f>VLOOKUP(kb_500[[#This Row],[Nazwisko i Imię]],kb_1000[],7,FALSE)</f>
        <v>III</v>
      </c>
      <c r="L28" s="27" t="str">
        <f>VLOOKUP(kb_500[[#This Row],[Nazwisko i Imię]],kb_1500[],6,FALSE)</f>
        <v>2:22.30</v>
      </c>
      <c r="M28" s="27" t="str">
        <f>VLOOKUP(kb_500[[#This Row],[Nazwisko i Imię]],kb_1500[],7,FALSE)</f>
        <v>III</v>
      </c>
      <c r="N28" s="28" t="str">
        <f>VLOOKUP(kb_500[[#This Row],[Nazwisko i Imię]],kb_3000[],6,FALSE)</f>
        <v>5:10.34</v>
      </c>
      <c r="O28" s="28" t="str">
        <f>VLOOKUP(kb_500[[#This Row],[Nazwisko i Imię]],kb_3000[],7,FALSE)</f>
        <v>III</v>
      </c>
      <c r="U28" s="20"/>
      <c r="V28" s="20"/>
      <c r="W28" s="21"/>
      <c r="X28" s="22"/>
      <c r="Y28" s="20"/>
      <c r="Z28" s="20"/>
      <c r="AA28" s="18"/>
      <c r="AB28" s="18"/>
    </row>
    <row r="29" spans="1:28" x14ac:dyDescent="0.2">
      <c r="A29" s="64">
        <v>25</v>
      </c>
      <c r="B29" s="69" t="s">
        <v>181</v>
      </c>
      <c r="C29" s="69" t="s">
        <v>37</v>
      </c>
      <c r="D29" s="70">
        <v>39625</v>
      </c>
      <c r="E29" s="36" t="s">
        <v>182</v>
      </c>
      <c r="F29" s="69" t="s">
        <v>10</v>
      </c>
      <c r="G29" s="71"/>
      <c r="H29" s="68" t="s">
        <v>180</v>
      </c>
      <c r="I29" s="68" t="s">
        <v>28</v>
      </c>
      <c r="J29" s="26" t="str">
        <f>VLOOKUP(kb_500[[#This Row],[Nazwisko i Imię]],kb_1000[],6,FALSE)</f>
        <v>1:34.09</v>
      </c>
      <c r="K29" s="26" t="str">
        <f>VLOOKUP(kb_500[[#This Row],[Nazwisko i Imię]],kb_1000[],7,FALSE)</f>
        <v>III</v>
      </c>
      <c r="L29" s="27" t="str">
        <f>VLOOKUP(kb_500[[#This Row],[Nazwisko i Imię]],kb_1500[],6,FALSE)</f>
        <v>2:30.72</v>
      </c>
      <c r="M29" s="27" t="str">
        <f>VLOOKUP(kb_500[[#This Row],[Nazwisko i Imię]],kb_1500[],7,FALSE)</f>
        <v>MłZ</v>
      </c>
      <c r="N29" s="28" t="str">
        <f>VLOOKUP(kb_500[[#This Row],[Nazwisko i Imię]],kb_3000[],6,FALSE)</f>
        <v>5:22.32</v>
      </c>
      <c r="O29" s="28" t="str">
        <f>VLOOKUP(kb_500[[#This Row],[Nazwisko i Imię]],kb_3000[],7,FALSE)</f>
        <v>MłZ</v>
      </c>
      <c r="U29" s="20"/>
      <c r="V29" s="20"/>
      <c r="W29" s="21"/>
      <c r="X29" s="22"/>
      <c r="Y29" s="20"/>
      <c r="Z29" s="20"/>
      <c r="AA29" s="18"/>
      <c r="AB29" s="18"/>
    </row>
    <row r="30" spans="1:28" x14ac:dyDescent="0.2">
      <c r="A30" s="64">
        <v>26</v>
      </c>
      <c r="B30" s="69" t="s">
        <v>186</v>
      </c>
      <c r="C30" s="69" t="s">
        <v>41</v>
      </c>
      <c r="D30" s="70">
        <v>39923</v>
      </c>
      <c r="E30" s="36" t="s">
        <v>187</v>
      </c>
      <c r="F30" s="69" t="s">
        <v>3</v>
      </c>
      <c r="G30" s="71"/>
      <c r="H30" s="68" t="s">
        <v>469</v>
      </c>
      <c r="I30" s="68" t="s">
        <v>28</v>
      </c>
      <c r="J30" s="26" t="str">
        <f>VLOOKUP(kb_500[[#This Row],[Nazwisko i Imię]],kb_1000[],6,FALSE)</f>
        <v>1:34.94</v>
      </c>
      <c r="K30" s="26" t="str">
        <f>VLOOKUP(kb_500[[#This Row],[Nazwisko i Imię]],kb_1000[],7,FALSE)</f>
        <v>III</v>
      </c>
      <c r="L30" s="27" t="str">
        <f>VLOOKUP(kb_500[[#This Row],[Nazwisko i Imię]],kb_1500[],6,FALSE)</f>
        <v>2:31.32</v>
      </c>
      <c r="M30" s="27" t="str">
        <f>VLOOKUP(kb_500[[#This Row],[Nazwisko i Imię]],kb_1500[],7,FALSE)</f>
        <v>MłZ</v>
      </c>
      <c r="N30" s="28" t="e">
        <f>VLOOKUP(kb_500[[#This Row],[Nazwisko i Imię]],kb_3000[],6,FALSE)</f>
        <v>#N/A</v>
      </c>
      <c r="O30" s="28" t="e">
        <f>VLOOKUP(kb_500[[#This Row],[Nazwisko i Imię]],kb_3000[],7,FALSE)</f>
        <v>#N/A</v>
      </c>
      <c r="U30" s="20"/>
      <c r="V30" s="20"/>
      <c r="W30" s="21"/>
      <c r="X30" s="22"/>
      <c r="Y30" s="20"/>
      <c r="Z30" s="20"/>
      <c r="AA30" s="18"/>
      <c r="AB30" s="18"/>
    </row>
    <row r="31" spans="1:28" x14ac:dyDescent="0.2">
      <c r="A31" s="64">
        <v>27</v>
      </c>
      <c r="B31" s="69" t="s">
        <v>184</v>
      </c>
      <c r="C31" s="69" t="s">
        <v>12</v>
      </c>
      <c r="D31" s="70">
        <v>39943</v>
      </c>
      <c r="E31" s="36" t="s">
        <v>185</v>
      </c>
      <c r="F31" s="69" t="s">
        <v>3</v>
      </c>
      <c r="G31" s="71"/>
      <c r="H31" s="68" t="s">
        <v>183</v>
      </c>
      <c r="I31" s="68" t="s">
        <v>28</v>
      </c>
      <c r="J31" s="26" t="str">
        <f>VLOOKUP(kb_500[[#This Row],[Nazwisko i Imię]],kb_1000[],6,FALSE)</f>
        <v>1:36.68</v>
      </c>
      <c r="K31" s="26" t="str">
        <f>VLOOKUP(kb_500[[#This Row],[Nazwisko i Imię]],kb_1000[],7,FALSE)</f>
        <v>MłZ</v>
      </c>
      <c r="L31" s="27" t="str">
        <f>VLOOKUP(kb_500[[#This Row],[Nazwisko i Imię]],kb_1500[],6,FALSE)</f>
        <v>2:34.75</v>
      </c>
      <c r="M31" s="27" t="str">
        <f>VLOOKUP(kb_500[[#This Row],[Nazwisko i Imię]],kb_1500[],7,FALSE)</f>
        <v>MłS</v>
      </c>
      <c r="N31" s="28" t="e">
        <f>VLOOKUP(kb_500[[#This Row],[Nazwisko i Imię]],kb_3000[],6,FALSE)</f>
        <v>#N/A</v>
      </c>
      <c r="O31" s="28" t="e">
        <f>VLOOKUP(kb_500[[#This Row],[Nazwisko i Imię]],kb_3000[],7,FALSE)</f>
        <v>#N/A</v>
      </c>
      <c r="U31" s="20"/>
      <c r="V31" s="20"/>
      <c r="W31" s="21"/>
      <c r="X31" s="22"/>
      <c r="Y31" s="20"/>
      <c r="Z31" s="20"/>
      <c r="AA31" s="18"/>
      <c r="AB31" s="18"/>
    </row>
    <row r="32" spans="1:28" x14ac:dyDescent="0.2">
      <c r="A32" s="64">
        <v>28</v>
      </c>
      <c r="B32" s="69" t="s">
        <v>189</v>
      </c>
      <c r="C32" s="69" t="s">
        <v>45</v>
      </c>
      <c r="D32" s="70">
        <v>39473</v>
      </c>
      <c r="E32" s="36" t="s">
        <v>190</v>
      </c>
      <c r="F32" s="69" t="s">
        <v>10</v>
      </c>
      <c r="G32" s="71"/>
      <c r="H32" s="68" t="s">
        <v>188</v>
      </c>
      <c r="I32" s="68" t="s">
        <v>28</v>
      </c>
      <c r="J32" s="26" t="str">
        <f>VLOOKUP(kb_500[[#This Row],[Nazwisko i Imię]],kb_1000[],6,FALSE)</f>
        <v>1:35.46</v>
      </c>
      <c r="K32" s="26" t="str">
        <f>VLOOKUP(kb_500[[#This Row],[Nazwisko i Imię]],kb_1000[],7,FALSE)</f>
        <v>III</v>
      </c>
      <c r="L32" s="27" t="str">
        <f>VLOOKUP(kb_500[[#This Row],[Nazwisko i Imię]],kb_1500[],6,FALSE)</f>
        <v>2:31.96</v>
      </c>
      <c r="M32" s="27" t="str">
        <f>VLOOKUP(kb_500[[#This Row],[Nazwisko i Imię]],kb_1500[],7,FALSE)</f>
        <v>MłZ</v>
      </c>
      <c r="N32" s="28" t="str">
        <f>VLOOKUP(kb_500[[#This Row],[Nazwisko i Imię]],kb_3000[],6,FALSE)</f>
        <v>5:38.04</v>
      </c>
      <c r="O32" s="28" t="str">
        <f>VLOOKUP(kb_500[[#This Row],[Nazwisko i Imię]],kb_3000[],7,FALSE)</f>
        <v>MłB</v>
      </c>
      <c r="U32" s="20"/>
      <c r="V32" s="20"/>
      <c r="W32" s="21"/>
      <c r="X32" s="22"/>
      <c r="Y32" s="20"/>
      <c r="Z32" s="20"/>
      <c r="AA32" s="18"/>
      <c r="AB32" s="18"/>
    </row>
    <row r="33" spans="2:28" x14ac:dyDescent="0.2">
      <c r="U33" s="20"/>
      <c r="V33" s="20"/>
      <c r="W33" s="21"/>
      <c r="X33" s="22"/>
      <c r="Y33" s="20"/>
      <c r="Z33" s="20"/>
      <c r="AA33" s="18"/>
      <c r="AB33" s="18"/>
    </row>
    <row r="34" spans="2:28" x14ac:dyDescent="0.2">
      <c r="U34" s="20"/>
      <c r="V34" s="20"/>
      <c r="W34" s="21"/>
      <c r="X34" s="22"/>
      <c r="Y34" s="20"/>
      <c r="Z34" s="20"/>
      <c r="AA34" s="18"/>
      <c r="AB34" s="18"/>
    </row>
    <row r="35" spans="2:28" x14ac:dyDescent="0.2">
      <c r="U35" s="20"/>
      <c r="V35" s="20"/>
      <c r="W35" s="21"/>
      <c r="X35" s="22"/>
      <c r="Y35" s="20"/>
      <c r="Z35" s="20"/>
      <c r="AA35" s="18"/>
      <c r="AB35" s="18"/>
    </row>
    <row r="36" spans="2:28" x14ac:dyDescent="0.2">
      <c r="B36" s="18"/>
      <c r="C36" s="20"/>
      <c r="D36" s="20"/>
      <c r="E36" s="21"/>
      <c r="F36" s="22"/>
      <c r="G36" s="20"/>
      <c r="H36" s="18"/>
      <c r="I36" s="18"/>
      <c r="J36" s="18"/>
      <c r="U36" s="20"/>
      <c r="V36" s="20"/>
      <c r="W36" s="21"/>
      <c r="X36" s="22"/>
      <c r="Y36" s="20"/>
      <c r="Z36" s="20"/>
      <c r="AA36" s="18"/>
      <c r="AB36" s="18"/>
    </row>
    <row r="37" spans="2:28" x14ac:dyDescent="0.2">
      <c r="B37" s="18"/>
      <c r="C37" s="20"/>
      <c r="D37" s="20"/>
      <c r="E37" s="21"/>
      <c r="F37" s="22"/>
      <c r="G37" s="20"/>
      <c r="H37" s="18"/>
      <c r="I37" s="18"/>
      <c r="J37" s="18"/>
      <c r="U37" s="20"/>
      <c r="V37" s="20"/>
      <c r="W37" s="21"/>
      <c r="X37" s="22"/>
      <c r="Y37" s="20"/>
      <c r="Z37" s="20"/>
      <c r="AA37" s="18"/>
      <c r="AB37" s="18"/>
    </row>
    <row r="38" spans="2:28" x14ac:dyDescent="0.2">
      <c r="B38" s="18"/>
      <c r="C38" s="20"/>
      <c r="D38" s="20"/>
      <c r="E38" s="21"/>
      <c r="F38" s="22"/>
      <c r="G38" s="20"/>
      <c r="H38" s="18"/>
      <c r="I38" s="18"/>
      <c r="J38" s="18"/>
      <c r="U38" s="20"/>
      <c r="V38" s="20"/>
      <c r="W38" s="21"/>
      <c r="X38" s="22"/>
      <c r="Y38" s="20"/>
      <c r="Z38" s="20"/>
      <c r="AA38" s="18"/>
      <c r="AB38" s="18"/>
    </row>
    <row r="39" spans="2:28" x14ac:dyDescent="0.2">
      <c r="B39" s="18"/>
      <c r="C39" s="20"/>
      <c r="D39" s="20"/>
      <c r="E39" s="21"/>
      <c r="F39" s="22"/>
      <c r="G39" s="20"/>
      <c r="H39" s="18"/>
      <c r="I39" s="18"/>
      <c r="J39" s="18"/>
    </row>
    <row r="40" spans="2:28" x14ac:dyDescent="0.2">
      <c r="B40" s="18"/>
      <c r="C40" s="20"/>
      <c r="D40" s="20"/>
      <c r="E40" s="21"/>
      <c r="F40" s="22"/>
      <c r="G40" s="20"/>
      <c r="H40" s="18"/>
      <c r="I40" s="18"/>
      <c r="J40" s="18"/>
    </row>
    <row r="41" spans="2:28" x14ac:dyDescent="0.2">
      <c r="B41" s="18"/>
      <c r="C41" s="20"/>
      <c r="D41" s="20"/>
      <c r="E41" s="21"/>
      <c r="F41" s="22"/>
      <c r="G41" s="20"/>
      <c r="H41" s="18"/>
      <c r="I41" s="18"/>
      <c r="J41" s="18"/>
    </row>
    <row r="42" spans="2:28" x14ac:dyDescent="0.2">
      <c r="B42" s="18"/>
      <c r="C42" s="20"/>
      <c r="D42" s="20"/>
      <c r="E42" s="21"/>
      <c r="F42" s="22"/>
      <c r="G42" s="20"/>
      <c r="H42" s="18"/>
      <c r="I42" s="18"/>
      <c r="J42" s="18"/>
    </row>
    <row r="43" spans="2:28" x14ac:dyDescent="0.2">
      <c r="B43" s="18"/>
      <c r="C43" s="20"/>
      <c r="D43" s="20"/>
      <c r="E43" s="21"/>
      <c r="F43" s="22"/>
      <c r="G43" s="20"/>
      <c r="H43" s="18"/>
      <c r="I43" s="18"/>
      <c r="J43" s="18"/>
    </row>
    <row r="44" spans="2:28" x14ac:dyDescent="0.2">
      <c r="B44" s="18"/>
      <c r="C44" s="20"/>
      <c r="D44" s="20"/>
      <c r="E44" s="21"/>
      <c r="F44" s="22"/>
      <c r="G44" s="20"/>
      <c r="H44" s="18"/>
      <c r="I44" s="18"/>
      <c r="J44" s="18"/>
    </row>
    <row r="45" spans="2:28" x14ac:dyDescent="0.2">
      <c r="B45" s="18"/>
      <c r="C45" s="20"/>
      <c r="D45" s="20"/>
      <c r="E45" s="21"/>
      <c r="F45" s="22"/>
      <c r="G45" s="20"/>
      <c r="H45" s="18"/>
      <c r="I45" s="18"/>
      <c r="J45" s="18"/>
    </row>
    <row r="46" spans="2:28" x14ac:dyDescent="0.2">
      <c r="B46" s="18"/>
      <c r="C46" s="20"/>
      <c r="D46" s="20"/>
      <c r="E46" s="21"/>
      <c r="F46" s="22"/>
      <c r="G46" s="20"/>
      <c r="H46" s="18"/>
      <c r="I46" s="18"/>
      <c r="J46" s="18"/>
    </row>
    <row r="47" spans="2:28" x14ac:dyDescent="0.2">
      <c r="B47" s="18"/>
      <c r="C47" s="20"/>
      <c r="D47" s="20"/>
      <c r="E47" s="21"/>
      <c r="F47" s="22"/>
      <c r="G47" s="20"/>
      <c r="H47" s="18"/>
      <c r="I47" s="18"/>
      <c r="J47" s="18"/>
    </row>
    <row r="48" spans="2:28" x14ac:dyDescent="0.2">
      <c r="B48" s="18"/>
      <c r="C48" s="20"/>
      <c r="D48" s="20"/>
      <c r="E48" s="21"/>
      <c r="F48" s="22"/>
      <c r="G48" s="20"/>
      <c r="H48" s="18"/>
      <c r="I48" s="18"/>
      <c r="J48" s="18"/>
    </row>
    <row r="49" spans="2:10" x14ac:dyDescent="0.2">
      <c r="B49" s="18"/>
      <c r="C49" s="20"/>
      <c r="D49" s="20"/>
      <c r="E49" s="21"/>
      <c r="F49" s="22"/>
      <c r="G49" s="20"/>
      <c r="H49" s="18"/>
      <c r="I49" s="18"/>
      <c r="J49" s="18"/>
    </row>
    <row r="50" spans="2:10" x14ac:dyDescent="0.2">
      <c r="B50" s="18"/>
      <c r="C50" s="20"/>
      <c r="D50" s="20"/>
      <c r="E50" s="21"/>
      <c r="F50" s="22"/>
      <c r="G50" s="20"/>
      <c r="H50" s="18"/>
      <c r="I50" s="18"/>
      <c r="J50" s="18"/>
    </row>
    <row r="51" spans="2:10" x14ac:dyDescent="0.2">
      <c r="B51" s="18"/>
      <c r="C51" s="20"/>
      <c r="D51" s="20"/>
      <c r="E51" s="21"/>
      <c r="F51" s="22"/>
      <c r="G51" s="20"/>
      <c r="H51" s="18"/>
      <c r="I51" s="18"/>
      <c r="J51" s="18"/>
    </row>
    <row r="52" spans="2:10" x14ac:dyDescent="0.2">
      <c r="B52" s="18"/>
      <c r="C52" s="20"/>
      <c r="D52" s="20"/>
      <c r="E52" s="21"/>
      <c r="F52" s="22"/>
      <c r="G52" s="20"/>
      <c r="H52" s="18"/>
      <c r="I52" s="18"/>
      <c r="J52" s="18"/>
    </row>
    <row r="53" spans="2:10" x14ac:dyDescent="0.2">
      <c r="B53" s="18"/>
      <c r="C53" s="20"/>
      <c r="D53" s="20"/>
      <c r="E53" s="21"/>
      <c r="F53" s="22"/>
      <c r="G53" s="20"/>
      <c r="H53" s="18"/>
      <c r="I53" s="18"/>
      <c r="J53" s="18"/>
    </row>
    <row r="54" spans="2:10" x14ac:dyDescent="0.2">
      <c r="B54" s="18"/>
      <c r="C54" s="20"/>
      <c r="D54" s="20"/>
      <c r="E54" s="21"/>
      <c r="F54" s="22"/>
      <c r="G54" s="20"/>
      <c r="H54" s="18"/>
      <c r="I54" s="18"/>
      <c r="J54" s="18"/>
    </row>
    <row r="55" spans="2:10" x14ac:dyDescent="0.2">
      <c r="B55" s="18"/>
      <c r="C55" s="20"/>
      <c r="D55" s="20"/>
      <c r="E55" s="21"/>
      <c r="F55" s="22"/>
      <c r="G55" s="20"/>
      <c r="H55" s="18"/>
      <c r="I55" s="18"/>
      <c r="J55" s="18"/>
    </row>
    <row r="56" spans="2:10" x14ac:dyDescent="0.2">
      <c r="B56" s="18"/>
      <c r="C56" s="20"/>
      <c r="D56" s="20"/>
      <c r="E56" s="21"/>
      <c r="F56" s="22"/>
      <c r="G56" s="20"/>
      <c r="H56" s="18"/>
      <c r="I56" s="18"/>
      <c r="J56" s="18"/>
    </row>
    <row r="57" spans="2:10" x14ac:dyDescent="0.2">
      <c r="B57" s="18"/>
      <c r="C57" s="20"/>
      <c r="D57" s="20"/>
      <c r="E57" s="21"/>
      <c r="F57" s="22"/>
      <c r="G57" s="20"/>
      <c r="H57" s="18"/>
      <c r="I57" s="18"/>
      <c r="J57" s="18"/>
    </row>
    <row r="58" spans="2:10" x14ac:dyDescent="0.2">
      <c r="B58" s="18"/>
      <c r="C58" s="20"/>
      <c r="D58" s="20"/>
      <c r="E58" s="21"/>
      <c r="F58" s="22"/>
      <c r="G58" s="20"/>
      <c r="H58" s="18"/>
      <c r="I58" s="18"/>
      <c r="J58" s="18"/>
    </row>
    <row r="59" spans="2:10" x14ac:dyDescent="0.2">
      <c r="B59" s="18"/>
      <c r="C59" s="20"/>
      <c r="D59" s="20"/>
      <c r="E59" s="21"/>
      <c r="F59" s="22"/>
      <c r="G59" s="20"/>
      <c r="H59" s="18"/>
      <c r="I59" s="18"/>
      <c r="J59" s="18"/>
    </row>
    <row r="60" spans="2:10" x14ac:dyDescent="0.2">
      <c r="B60" s="18"/>
      <c r="C60" s="20"/>
      <c r="D60" s="20"/>
      <c r="E60" s="21"/>
      <c r="F60" s="22"/>
      <c r="G60" s="20"/>
      <c r="H60" s="18"/>
      <c r="I60" s="18"/>
      <c r="J60" s="18"/>
    </row>
    <row r="61" spans="2:10" x14ac:dyDescent="0.2">
      <c r="B61" s="18"/>
      <c r="C61" s="20"/>
      <c r="D61" s="20"/>
      <c r="E61" s="21"/>
      <c r="F61" s="22"/>
      <c r="G61" s="20"/>
      <c r="H61" s="18"/>
      <c r="I61" s="18"/>
      <c r="J61" s="18"/>
    </row>
    <row r="62" spans="2:10" x14ac:dyDescent="0.2">
      <c r="B62" s="18"/>
      <c r="C62" s="20"/>
      <c r="D62" s="20"/>
      <c r="E62" s="21"/>
      <c r="F62" s="22"/>
      <c r="G62" s="20"/>
      <c r="H62" s="18"/>
      <c r="I62" s="18"/>
      <c r="J62" s="18"/>
    </row>
    <row r="63" spans="2:10" x14ac:dyDescent="0.2">
      <c r="B63" s="18"/>
      <c r="C63" s="20"/>
      <c r="D63" s="20"/>
      <c r="E63" s="21"/>
      <c r="F63" s="22"/>
      <c r="G63" s="20"/>
      <c r="H63" s="18"/>
      <c r="I63" s="18"/>
      <c r="J63" s="18"/>
    </row>
    <row r="64" spans="2:10" x14ac:dyDescent="0.2">
      <c r="B64" s="18"/>
      <c r="C64" s="20"/>
      <c r="D64" s="20"/>
      <c r="E64" s="21"/>
      <c r="F64" s="22"/>
      <c r="G64" s="20"/>
      <c r="H64" s="18"/>
      <c r="I64" s="18"/>
      <c r="J64" s="18"/>
    </row>
    <row r="65" spans="2:10" x14ac:dyDescent="0.2">
      <c r="B65" s="18"/>
      <c r="C65" s="20"/>
      <c r="D65" s="20"/>
      <c r="E65" s="21"/>
      <c r="F65" s="22"/>
      <c r="G65" s="20"/>
      <c r="H65" s="18"/>
      <c r="I65" s="18"/>
      <c r="J65" s="18"/>
    </row>
  </sheetData>
  <sortState xmlns:xlrd2="http://schemas.microsoft.com/office/spreadsheetml/2017/richdata2" ref="U10:AB38">
    <sortCondition ref="AB10:AB38"/>
  </sortState>
  <mergeCells count="4"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48"/>
  <sheetViews>
    <sheetView topLeftCell="A2" workbookViewId="0">
      <selection activeCell="H34" sqref="H34"/>
    </sheetView>
  </sheetViews>
  <sheetFormatPr baseColWidth="10" defaultColWidth="8.83203125" defaultRowHeight="15" x14ac:dyDescent="0.2"/>
  <cols>
    <col min="1" max="1" width="5.5" bestFit="1" customWidth="1"/>
    <col min="2" max="2" width="20.1640625" style="16" bestFit="1" customWidth="1"/>
    <col min="3" max="3" width="28" bestFit="1" customWidth="1"/>
    <col min="4" max="5" width="9.83203125" bestFit="1" customWidth="1"/>
    <col min="6" max="6" width="9.33203125" customWidth="1"/>
    <col min="7" max="7" width="12.5" bestFit="1" customWidth="1"/>
    <col min="8" max="8" width="11.1640625" customWidth="1"/>
    <col min="9" max="9" width="10.1640625" customWidth="1"/>
    <col min="11" max="11" width="9.1640625" bestFit="1" customWidth="1"/>
    <col min="12" max="14" width="11.5" bestFit="1" customWidth="1"/>
    <col min="20" max="20" width="15.6640625" customWidth="1"/>
    <col min="22" max="22" width="9.1640625" customWidth="1"/>
    <col min="23" max="23" width="9.33203125" customWidth="1"/>
    <col min="24" max="24" width="10.83203125" customWidth="1"/>
    <col min="29" max="29" width="15.6640625" customWidth="1"/>
    <col min="31" max="31" width="9.1640625" customWidth="1"/>
    <col min="32" max="32" width="9.33203125" customWidth="1"/>
    <col min="33" max="33" width="10.83203125" customWidth="1"/>
    <col min="38" max="38" width="15.6640625" customWidth="1"/>
    <col min="40" max="40" width="9.1640625" customWidth="1"/>
    <col min="41" max="41" width="9.33203125" customWidth="1"/>
    <col min="42" max="42" width="10.83203125" customWidth="1"/>
  </cols>
  <sheetData>
    <row r="1" spans="1:47" x14ac:dyDescent="0.2">
      <c r="H1" s="97" t="s">
        <v>56</v>
      </c>
      <c r="I1" s="97"/>
      <c r="J1" s="98" t="s">
        <v>57</v>
      </c>
      <c r="K1" s="98"/>
      <c r="L1" s="99" t="s">
        <v>58</v>
      </c>
      <c r="M1" s="99"/>
      <c r="N1" s="100" t="s">
        <v>60</v>
      </c>
      <c r="O1" s="100"/>
    </row>
    <row r="2" spans="1:47" x14ac:dyDescent="0.2">
      <c r="A2" s="5" t="s">
        <v>68</v>
      </c>
      <c r="B2" s="17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61</v>
      </c>
      <c r="H2" s="6" t="s">
        <v>49</v>
      </c>
      <c r="I2" s="6" t="s">
        <v>55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7" t="s">
        <v>67</v>
      </c>
    </row>
    <row r="3" spans="1:47" x14ac:dyDescent="0.2">
      <c r="A3" s="35">
        <v>1</v>
      </c>
      <c r="B3" s="8" t="s">
        <v>317</v>
      </c>
      <c r="C3" s="8" t="s">
        <v>104</v>
      </c>
      <c r="D3" s="61">
        <v>39277</v>
      </c>
      <c r="E3" s="62" t="s">
        <v>318</v>
      </c>
      <c r="F3" s="8" t="s">
        <v>10</v>
      </c>
      <c r="G3" s="60"/>
      <c r="H3" s="63" t="s">
        <v>316</v>
      </c>
      <c r="I3" s="63" t="s">
        <v>4</v>
      </c>
      <c r="J3" s="9" t="str">
        <f>VLOOKUP(kb_500613[[#This Row],[Nazwisko i Imię]],mb_1000[],6,FALSE)</f>
        <v>1:16.77</v>
      </c>
      <c r="K3" s="9" t="str">
        <f>VLOOKUP(kb_500613[[#This Row],[Nazwisko i Imię]],mb_1000[],7,FALSE)</f>
        <v>I</v>
      </c>
      <c r="L3" s="10" t="str">
        <f>VLOOKUP(kb_500613[[#This Row],[Nazwisko i Imię]],mb_1500[],6,FALSE)</f>
        <v>2:03.42</v>
      </c>
      <c r="M3" s="10" t="str">
        <f>VLOOKUP(kb_500613[[#This Row],[Nazwisko i Imię]],mb_1500[],7,FALSE)</f>
        <v>II</v>
      </c>
      <c r="N3" s="11" t="str">
        <f>VLOOKUP(kb_500613[[#This Row],[Nazwisko i Imię]],mb_3000[],6,FALSE)</f>
        <v>4:34.48</v>
      </c>
      <c r="O3" s="11" t="str">
        <f>VLOOKUP(kb_500613[[#This Row],[Nazwisko i Imię]],mb_3000[],7,FALSE)</f>
        <v>III</v>
      </c>
      <c r="AU3" s="1"/>
    </row>
    <row r="4" spans="1:47" x14ac:dyDescent="0.2">
      <c r="A4" s="35">
        <v>2</v>
      </c>
      <c r="B4" s="8" t="s">
        <v>320</v>
      </c>
      <c r="C4" s="8" t="s">
        <v>41</v>
      </c>
      <c r="D4" s="61">
        <v>39475</v>
      </c>
      <c r="E4" s="62" t="s">
        <v>321</v>
      </c>
      <c r="F4" s="8" t="s">
        <v>10</v>
      </c>
      <c r="G4" s="60"/>
      <c r="H4" s="63" t="s">
        <v>319</v>
      </c>
      <c r="I4" s="63" t="s">
        <v>4</v>
      </c>
      <c r="J4" s="9" t="str">
        <f>VLOOKUP(kb_500613[[#This Row],[Nazwisko i Imię]],mb_1000[],6,FALSE)</f>
        <v>1:17.41</v>
      </c>
      <c r="K4" s="9" t="str">
        <f>VLOOKUP(kb_500613[[#This Row],[Nazwisko i Imię]],mb_1000[],7,FALSE)</f>
        <v>II</v>
      </c>
      <c r="L4" s="10" t="str">
        <f>VLOOKUP(kb_500613[[#This Row],[Nazwisko i Imię]],mb_1500[],6,FALSE)</f>
        <v>2:00.53</v>
      </c>
      <c r="M4" s="10" t="str">
        <f>VLOOKUP(kb_500613[[#This Row],[Nazwisko i Imię]],mb_1500[],7,FALSE)</f>
        <v>II</v>
      </c>
      <c r="N4" s="11" t="str">
        <f>VLOOKUP(kb_500613[[#This Row],[Nazwisko i Imię]],mb_3000[],6,FALSE)</f>
        <v>4:25.97</v>
      </c>
      <c r="O4" s="11" t="str">
        <f>VLOOKUP(kb_500613[[#This Row],[Nazwisko i Imię]],mb_3000[],7,FALSE)</f>
        <v>II</v>
      </c>
      <c r="AU4" s="1"/>
    </row>
    <row r="5" spans="1:47" x14ac:dyDescent="0.2">
      <c r="A5" s="35">
        <v>3</v>
      </c>
      <c r="B5" s="8" t="s">
        <v>328</v>
      </c>
      <c r="C5" s="8" t="s">
        <v>1</v>
      </c>
      <c r="D5" s="61">
        <v>39796</v>
      </c>
      <c r="E5" s="62" t="s">
        <v>329</v>
      </c>
      <c r="F5" s="8" t="s">
        <v>3</v>
      </c>
      <c r="G5" s="60"/>
      <c r="H5" s="63" t="s">
        <v>415</v>
      </c>
      <c r="I5" s="63" t="s">
        <v>4</v>
      </c>
      <c r="J5" s="9" t="str">
        <f>VLOOKUP(kb_500613[[#This Row],[Nazwisko i Imię]],mb_1000[],6,FALSE)</f>
        <v>1:18.20</v>
      </c>
      <c r="K5" s="9" t="str">
        <f>VLOOKUP(kb_500613[[#This Row],[Nazwisko i Imię]],mb_1000[],7,FALSE)</f>
        <v>II</v>
      </c>
      <c r="L5" s="10" t="str">
        <f>VLOOKUP(kb_500613[[#This Row],[Nazwisko i Imię]],mb_1500[],6,FALSE)</f>
        <v>2:02.45</v>
      </c>
      <c r="M5" s="10" t="str">
        <f>VLOOKUP(kb_500613[[#This Row],[Nazwisko i Imię]],mb_1500[],7,FALSE)</f>
        <v>II</v>
      </c>
      <c r="N5" s="11" t="str">
        <f>VLOOKUP(kb_500613[[#This Row],[Nazwisko i Imię]],mb_3000[],6,FALSE)</f>
        <v>4:40.72</v>
      </c>
      <c r="O5" s="11" t="str">
        <f>VLOOKUP(kb_500613[[#This Row],[Nazwisko i Imię]],mb_3000[],7,FALSE)</f>
        <v>III</v>
      </c>
      <c r="AU5" s="1"/>
    </row>
    <row r="6" spans="1:47" x14ac:dyDescent="0.2">
      <c r="A6" s="35">
        <v>4</v>
      </c>
      <c r="B6" s="8" t="s">
        <v>323</v>
      </c>
      <c r="C6" s="8" t="s">
        <v>30</v>
      </c>
      <c r="D6" s="61">
        <v>39454</v>
      </c>
      <c r="E6" s="62" t="s">
        <v>324</v>
      </c>
      <c r="F6" s="8" t="s">
        <v>10</v>
      </c>
      <c r="G6" s="60"/>
      <c r="H6" s="63" t="s">
        <v>322</v>
      </c>
      <c r="I6" s="63" t="s">
        <v>4</v>
      </c>
      <c r="J6" s="9" t="str">
        <f>VLOOKUP(kb_500613[[#This Row],[Nazwisko i Imię]],mb_1000[],6,FALSE)</f>
        <v>1:19.25</v>
      </c>
      <c r="K6" s="9" t="str">
        <f>VLOOKUP(kb_500613[[#This Row],[Nazwisko i Imię]],mb_1000[],7,FALSE)</f>
        <v>II</v>
      </c>
      <c r="L6" s="10" t="str">
        <f>VLOOKUP(kb_500613[[#This Row],[Nazwisko i Imię]],mb_1500[],6,FALSE)</f>
        <v>2:14.16</v>
      </c>
      <c r="M6" s="10" t="str">
        <f>VLOOKUP(kb_500613[[#This Row],[Nazwisko i Imię]],mb_1500[],7,FALSE)</f>
        <v>III</v>
      </c>
      <c r="N6" s="11" t="e">
        <f>VLOOKUP(kb_500613[[#This Row],[Nazwisko i Imię]],mb_3000[],6,FALSE)</f>
        <v>#N/A</v>
      </c>
      <c r="O6" s="11" t="e">
        <f>VLOOKUP(kb_500613[[#This Row],[Nazwisko i Imię]],mb_3000[],7,FALSE)</f>
        <v>#N/A</v>
      </c>
      <c r="R6" s="18"/>
      <c r="U6" s="18"/>
      <c r="V6" s="20"/>
      <c r="W6" s="20"/>
      <c r="X6" s="21"/>
      <c r="Y6" s="22"/>
      <c r="Z6" s="20"/>
      <c r="AA6" s="20"/>
      <c r="AB6" s="18"/>
      <c r="AC6" s="18"/>
      <c r="AU6" s="1"/>
    </row>
    <row r="7" spans="1:47" x14ac:dyDescent="0.2">
      <c r="A7" s="35">
        <v>5</v>
      </c>
      <c r="B7" s="8" t="s">
        <v>326</v>
      </c>
      <c r="C7" s="8" t="s">
        <v>1</v>
      </c>
      <c r="D7" s="61">
        <v>39471</v>
      </c>
      <c r="E7" s="62" t="s">
        <v>327</v>
      </c>
      <c r="F7" s="8" t="s">
        <v>10</v>
      </c>
      <c r="G7" s="60"/>
      <c r="H7" s="63" t="s">
        <v>325</v>
      </c>
      <c r="I7" s="63" t="s">
        <v>4</v>
      </c>
      <c r="J7" s="9" t="str">
        <f>VLOOKUP(kb_500613[[#This Row],[Nazwisko i Imię]],mb_1000[],6,FALSE)</f>
        <v>1:19.09</v>
      </c>
      <c r="K7" s="9" t="str">
        <f>VLOOKUP(kb_500613[[#This Row],[Nazwisko i Imię]],mb_1000[],7,FALSE)</f>
        <v>II</v>
      </c>
      <c r="L7" s="10" t="str">
        <f>VLOOKUP(kb_500613[[#This Row],[Nazwisko i Imię]],mb_1500[],6,FALSE)</f>
        <v>2:07.53</v>
      </c>
      <c r="M7" s="10" t="str">
        <f>VLOOKUP(kb_500613[[#This Row],[Nazwisko i Imię]],mb_1500[],7,FALSE)</f>
        <v>III</v>
      </c>
      <c r="N7" s="11" t="str">
        <f>VLOOKUP(kb_500613[[#This Row],[Nazwisko i Imię]],mb_3000[],6,FALSE)</f>
        <v>4:54.10</v>
      </c>
      <c r="O7" s="11" t="str">
        <f>VLOOKUP(kb_500613[[#This Row],[Nazwisko i Imię]],mb_3000[],7,FALSE)</f>
        <v>MłZ</v>
      </c>
      <c r="R7" s="18"/>
      <c r="U7" s="18"/>
      <c r="V7" s="20"/>
      <c r="W7" s="20"/>
      <c r="X7" s="21"/>
      <c r="Y7" s="22"/>
      <c r="Z7" s="20"/>
      <c r="AA7" s="20"/>
      <c r="AB7" s="18"/>
      <c r="AC7" s="18"/>
      <c r="AU7" s="1"/>
    </row>
    <row r="8" spans="1:47" x14ac:dyDescent="0.2">
      <c r="A8" s="35">
        <v>6</v>
      </c>
      <c r="B8" s="8" t="s">
        <v>331</v>
      </c>
      <c r="C8" s="8" t="s">
        <v>30</v>
      </c>
      <c r="D8" s="61">
        <v>39818</v>
      </c>
      <c r="E8" s="62" t="s">
        <v>332</v>
      </c>
      <c r="F8" s="8" t="s">
        <v>3</v>
      </c>
      <c r="G8" s="60"/>
      <c r="H8" s="63" t="s">
        <v>330</v>
      </c>
      <c r="I8" s="63" t="s">
        <v>4</v>
      </c>
      <c r="J8" s="9" t="str">
        <f>VLOOKUP(kb_500613[[#This Row],[Nazwisko i Imię]],mb_1000[],6,FALSE)</f>
        <v>1:17.72</v>
      </c>
      <c r="K8" s="9" t="str">
        <f>VLOOKUP(kb_500613[[#This Row],[Nazwisko i Imię]],mb_1000[],7,FALSE)</f>
        <v>II</v>
      </c>
      <c r="L8" s="10" t="str">
        <f>VLOOKUP(kb_500613[[#This Row],[Nazwisko i Imię]],mb_1500[],6,FALSE)</f>
        <v>1:58.67</v>
      </c>
      <c r="M8" s="10" t="str">
        <f>VLOOKUP(kb_500613[[#This Row],[Nazwisko i Imię]],mb_1500[],7,FALSE)</f>
        <v>II</v>
      </c>
      <c r="N8" s="11" t="str">
        <f>VLOOKUP(kb_500613[[#This Row],[Nazwisko i Imię]],mb_3000[],6,FALSE)</f>
        <v>4:20.05</v>
      </c>
      <c r="O8" s="11" t="str">
        <f>VLOOKUP(kb_500613[[#This Row],[Nazwisko i Imię]],mb_3000[],7,FALSE)</f>
        <v>II</v>
      </c>
      <c r="R8" s="18"/>
      <c r="U8" s="18"/>
      <c r="V8" s="20"/>
      <c r="W8" s="20"/>
      <c r="X8" s="21"/>
      <c r="Y8" s="22"/>
      <c r="Z8" s="20"/>
      <c r="AA8" s="20"/>
      <c r="AB8" s="18"/>
      <c r="AC8" s="18"/>
      <c r="AU8" s="1"/>
    </row>
    <row r="9" spans="1:47" x14ac:dyDescent="0.2">
      <c r="A9" s="35">
        <v>7</v>
      </c>
      <c r="B9" s="8" t="s">
        <v>334</v>
      </c>
      <c r="C9" s="8" t="s">
        <v>30</v>
      </c>
      <c r="D9" s="61">
        <v>39804</v>
      </c>
      <c r="E9" s="62" t="s">
        <v>335</v>
      </c>
      <c r="F9" s="8" t="s">
        <v>3</v>
      </c>
      <c r="G9" s="60"/>
      <c r="H9" s="63" t="s">
        <v>333</v>
      </c>
      <c r="I9" s="63" t="s">
        <v>4</v>
      </c>
      <c r="J9" s="9" t="str">
        <f>VLOOKUP(kb_500613[[#This Row],[Nazwisko i Imię]],mb_1000[],6,FALSE)</f>
        <v>1:20.18</v>
      </c>
      <c r="K9" s="9" t="str">
        <f>VLOOKUP(kb_500613[[#This Row],[Nazwisko i Imię]],mb_1000[],7,FALSE)</f>
        <v>II</v>
      </c>
      <c r="L9" s="10" t="str">
        <f>VLOOKUP(kb_500613[[#This Row],[Nazwisko i Imię]],mb_1500[],6,FALSE)</f>
        <v>2:07.83</v>
      </c>
      <c r="M9" s="10" t="str">
        <f>VLOOKUP(kb_500613[[#This Row],[Nazwisko i Imię]],mb_1500[],7,FALSE)</f>
        <v>III</v>
      </c>
      <c r="N9" s="11" t="str">
        <f>VLOOKUP(kb_500613[[#This Row],[Nazwisko i Imię]],mb_3000[],6,FALSE)</f>
        <v>4:34.05</v>
      </c>
      <c r="O9" s="11" t="str">
        <f>VLOOKUP(kb_500613[[#This Row],[Nazwisko i Imię]],mb_3000[],7,FALSE)</f>
        <v>III</v>
      </c>
      <c r="R9" s="18"/>
      <c r="U9" s="18"/>
      <c r="V9" s="20"/>
      <c r="W9" s="20"/>
      <c r="X9" s="21"/>
      <c r="Y9" s="22"/>
      <c r="Z9" s="20"/>
      <c r="AA9" s="20"/>
      <c r="AB9" s="18"/>
      <c r="AC9" s="18"/>
      <c r="AU9" s="1"/>
    </row>
    <row r="10" spans="1:47" x14ac:dyDescent="0.2">
      <c r="A10" s="35">
        <v>8</v>
      </c>
      <c r="B10" s="8" t="s">
        <v>336</v>
      </c>
      <c r="C10" s="8" t="s">
        <v>12</v>
      </c>
      <c r="D10" s="61">
        <v>39706</v>
      </c>
      <c r="E10" s="62" t="s">
        <v>337</v>
      </c>
      <c r="F10" s="8" t="s">
        <v>3</v>
      </c>
      <c r="G10" s="60"/>
      <c r="H10" s="63" t="s">
        <v>480</v>
      </c>
      <c r="I10" s="63" t="s">
        <v>4</v>
      </c>
      <c r="J10" s="9" t="str">
        <f>VLOOKUP(kb_500613[[#This Row],[Nazwisko i Imię]],mb_1000[],6,FALSE)</f>
        <v>1:17.28</v>
      </c>
      <c r="K10" s="9" t="str">
        <f>VLOOKUP(kb_500613[[#This Row],[Nazwisko i Imię]],mb_1000[],7,FALSE)</f>
        <v>II</v>
      </c>
      <c r="L10" s="10" t="str">
        <f>VLOOKUP(kb_500613[[#This Row],[Nazwisko i Imię]],mb_1500[],6,FALSE)</f>
        <v>2:00.53</v>
      </c>
      <c r="M10" s="10" t="str">
        <f>VLOOKUP(kb_500613[[#This Row],[Nazwisko i Imię]],mb_1500[],7,FALSE)</f>
        <v>II</v>
      </c>
      <c r="N10" s="11" t="str">
        <f>VLOOKUP(kb_500613[[#This Row],[Nazwisko i Imię]],mb_3000[],6,FALSE)</f>
        <v>4:17.82</v>
      </c>
      <c r="O10" s="11" t="str">
        <f>VLOOKUP(kb_500613[[#This Row],[Nazwisko i Imię]],mb_3000[],7,FALSE)</f>
        <v>II</v>
      </c>
      <c r="R10" s="18"/>
      <c r="U10" s="18"/>
      <c r="V10" s="20"/>
      <c r="W10" s="20"/>
      <c r="X10" s="21"/>
      <c r="Y10" s="22"/>
      <c r="Z10" s="20"/>
      <c r="AA10" s="20"/>
      <c r="AB10" s="18"/>
      <c r="AC10" s="18"/>
      <c r="AU10" s="1"/>
    </row>
    <row r="11" spans="1:47" x14ac:dyDescent="0.2">
      <c r="A11" s="35">
        <v>9</v>
      </c>
      <c r="B11" s="8" t="s">
        <v>339</v>
      </c>
      <c r="C11" s="8" t="s">
        <v>340</v>
      </c>
      <c r="D11" s="61">
        <v>39986</v>
      </c>
      <c r="E11" s="62" t="s">
        <v>341</v>
      </c>
      <c r="F11" s="8" t="s">
        <v>3</v>
      </c>
      <c r="G11" s="60"/>
      <c r="H11" s="63" t="s">
        <v>338</v>
      </c>
      <c r="I11" s="63" t="s">
        <v>14</v>
      </c>
      <c r="J11" s="9" t="str">
        <f>VLOOKUP(kb_500613[[#This Row],[Nazwisko i Imię]],mb_1000[],6,FALSE)</f>
        <v>1:20.31</v>
      </c>
      <c r="K11" s="9" t="str">
        <f>VLOOKUP(kb_500613[[#This Row],[Nazwisko i Imię]],mb_1000[],7,FALSE)</f>
        <v>II</v>
      </c>
      <c r="L11" s="10" t="str">
        <f>VLOOKUP(kb_500613[[#This Row],[Nazwisko i Imię]],mb_1500[],6,FALSE)</f>
        <v>2:03.45</v>
      </c>
      <c r="M11" s="10" t="str">
        <f>VLOOKUP(kb_500613[[#This Row],[Nazwisko i Imię]],mb_1500[],7,FALSE)</f>
        <v>II</v>
      </c>
      <c r="N11" s="11" t="e">
        <f>VLOOKUP(kb_500613[[#This Row],[Nazwisko i Imię]],mb_3000[],6,FALSE)</f>
        <v>#N/A</v>
      </c>
      <c r="O11" s="11" t="e">
        <f>VLOOKUP(kb_500613[[#This Row],[Nazwisko i Imię]],mb_3000[],7,FALSE)</f>
        <v>#N/A</v>
      </c>
      <c r="R11" s="18"/>
      <c r="U11" s="18"/>
      <c r="V11" s="20"/>
      <c r="W11" s="20"/>
      <c r="X11" s="21"/>
      <c r="Y11" s="22"/>
      <c r="Z11" s="20"/>
      <c r="AA11" s="20"/>
      <c r="AB11" s="18"/>
      <c r="AC11" s="18"/>
      <c r="AU11" s="1"/>
    </row>
    <row r="12" spans="1:47" x14ac:dyDescent="0.2">
      <c r="A12" s="35">
        <v>10</v>
      </c>
      <c r="B12" s="8" t="s">
        <v>343</v>
      </c>
      <c r="C12" s="8" t="s">
        <v>34</v>
      </c>
      <c r="D12" s="61">
        <v>39962</v>
      </c>
      <c r="E12" s="62" t="s">
        <v>344</v>
      </c>
      <c r="F12" s="8" t="s">
        <v>3</v>
      </c>
      <c r="G12" s="60"/>
      <c r="H12" s="63" t="s">
        <v>342</v>
      </c>
      <c r="I12" s="63" t="s">
        <v>14</v>
      </c>
      <c r="J12" s="9" t="str">
        <f>VLOOKUP(kb_500613[[#This Row],[Nazwisko i Imię]],mb_1000[],6,FALSE)</f>
        <v>1:22.77</v>
      </c>
      <c r="K12" s="9" t="str">
        <f>VLOOKUP(kb_500613[[#This Row],[Nazwisko i Imię]],mb_1000[],7,FALSE)</f>
        <v>III</v>
      </c>
      <c r="L12" s="10" t="str">
        <f>VLOOKUP(kb_500613[[#This Row],[Nazwisko i Imię]],mb_1500[],6,FALSE)</f>
        <v>2:12.33</v>
      </c>
      <c r="M12" s="10" t="str">
        <f>VLOOKUP(kb_500613[[#This Row],[Nazwisko i Imię]],mb_1500[],7,FALSE)</f>
        <v>III</v>
      </c>
      <c r="N12" s="11" t="e">
        <f>VLOOKUP(kb_500613[[#This Row],[Nazwisko i Imię]],mb_3000[],6,FALSE)</f>
        <v>#N/A</v>
      </c>
      <c r="O12" s="11" t="e">
        <f>VLOOKUP(kb_500613[[#This Row],[Nazwisko i Imię]],mb_3000[],7,FALSE)</f>
        <v>#N/A</v>
      </c>
      <c r="R12" s="18"/>
      <c r="U12" s="18"/>
      <c r="V12" s="20"/>
      <c r="W12" s="20"/>
      <c r="X12" s="21"/>
      <c r="Y12" s="22"/>
      <c r="Z12" s="20"/>
      <c r="AA12" s="20"/>
      <c r="AB12" s="18"/>
      <c r="AC12" s="18"/>
      <c r="AU12" s="1"/>
    </row>
    <row r="13" spans="1:47" x14ac:dyDescent="0.2">
      <c r="A13" s="35">
        <v>11</v>
      </c>
      <c r="B13" s="8" t="s">
        <v>346</v>
      </c>
      <c r="C13" s="8" t="s">
        <v>30</v>
      </c>
      <c r="D13" s="61">
        <v>39337</v>
      </c>
      <c r="E13" s="62" t="s">
        <v>347</v>
      </c>
      <c r="F13" s="8" t="s">
        <v>10</v>
      </c>
      <c r="G13" s="60"/>
      <c r="H13" s="63" t="s">
        <v>345</v>
      </c>
      <c r="I13" s="63" t="s">
        <v>14</v>
      </c>
      <c r="J13" s="9" t="str">
        <f>VLOOKUP(kb_500613[[#This Row],[Nazwisko i Imię]],mb_1000[],6,FALSE)</f>
        <v>1:21.77</v>
      </c>
      <c r="K13" s="9" t="str">
        <f>VLOOKUP(kb_500613[[#This Row],[Nazwisko i Imię]],mb_1000[],7,FALSE)</f>
        <v>II</v>
      </c>
      <c r="L13" s="10" t="str">
        <f>VLOOKUP(kb_500613[[#This Row],[Nazwisko i Imię]],mb_1500[],6,FALSE)</f>
        <v>2:03.37</v>
      </c>
      <c r="M13" s="10" t="str">
        <f>VLOOKUP(kb_500613[[#This Row],[Nazwisko i Imię]],mb_1500[],7,FALSE)</f>
        <v>II</v>
      </c>
      <c r="N13" s="11" t="str">
        <f>VLOOKUP(kb_500613[[#This Row],[Nazwisko i Imię]],mb_3000[],6,FALSE)</f>
        <v>4:23.53</v>
      </c>
      <c r="O13" s="11" t="str">
        <f>VLOOKUP(kb_500613[[#This Row],[Nazwisko i Imię]],mb_3000[],7,FALSE)</f>
        <v>II</v>
      </c>
      <c r="R13" s="18"/>
      <c r="U13" s="18"/>
      <c r="V13" s="20"/>
      <c r="W13" s="20"/>
      <c r="X13" s="21"/>
      <c r="Y13" s="22"/>
      <c r="Z13" s="20"/>
      <c r="AA13" s="20"/>
      <c r="AB13" s="18"/>
      <c r="AC13" s="18"/>
      <c r="AU13" s="1"/>
    </row>
    <row r="14" spans="1:47" x14ac:dyDescent="0.2">
      <c r="A14" s="35">
        <v>12</v>
      </c>
      <c r="B14" s="8" t="s">
        <v>349</v>
      </c>
      <c r="C14" s="8" t="s">
        <v>73</v>
      </c>
      <c r="D14" s="61">
        <v>39638</v>
      </c>
      <c r="E14" s="62" t="s">
        <v>350</v>
      </c>
      <c r="F14" s="8" t="s">
        <v>3</v>
      </c>
      <c r="G14" s="60"/>
      <c r="H14" s="63" t="s">
        <v>348</v>
      </c>
      <c r="I14" s="63" t="s">
        <v>14</v>
      </c>
      <c r="J14" s="9" t="str">
        <f>VLOOKUP(kb_500613[[#This Row],[Nazwisko i Imię]],mb_1000[],6,FALSE)</f>
        <v>1:20.91</v>
      </c>
      <c r="K14" s="9" t="str">
        <f>VLOOKUP(kb_500613[[#This Row],[Nazwisko i Imię]],mb_1000[],7,FALSE)</f>
        <v>II</v>
      </c>
      <c r="L14" s="10" t="str">
        <f>VLOOKUP(kb_500613[[#This Row],[Nazwisko i Imię]],mb_1500[],6,FALSE)</f>
        <v>2:06.01</v>
      </c>
      <c r="M14" s="10" t="str">
        <f>VLOOKUP(kb_500613[[#This Row],[Nazwisko i Imię]],mb_1500[],7,FALSE)</f>
        <v>II</v>
      </c>
      <c r="N14" s="11" t="str">
        <f>VLOOKUP(kb_500613[[#This Row],[Nazwisko i Imię]],mb_3000[],6,FALSE)</f>
        <v>4:38.78</v>
      </c>
      <c r="O14" s="11" t="str">
        <f>VLOOKUP(kb_500613[[#This Row],[Nazwisko i Imię]],mb_3000[],7,FALSE)</f>
        <v>III</v>
      </c>
      <c r="R14" s="18"/>
      <c r="U14" s="18"/>
      <c r="V14" s="20"/>
      <c r="W14" s="20"/>
      <c r="X14" s="21"/>
      <c r="Y14" s="22"/>
      <c r="Z14" s="20"/>
      <c r="AA14" s="20"/>
      <c r="AB14" s="18"/>
      <c r="AC14" s="18"/>
      <c r="AU14" s="1"/>
    </row>
    <row r="15" spans="1:47" x14ac:dyDescent="0.2">
      <c r="A15" s="35">
        <v>13</v>
      </c>
      <c r="B15" s="8" t="s">
        <v>352</v>
      </c>
      <c r="C15" s="8" t="s">
        <v>353</v>
      </c>
      <c r="D15" s="61">
        <v>39268</v>
      </c>
      <c r="E15" s="62" t="s">
        <v>354</v>
      </c>
      <c r="F15" s="8" t="s">
        <v>10</v>
      </c>
      <c r="G15" s="60"/>
      <c r="H15" s="63" t="s">
        <v>351</v>
      </c>
      <c r="I15" s="63" t="s">
        <v>14</v>
      </c>
      <c r="J15" s="9" t="str">
        <f>VLOOKUP(kb_500613[[#This Row],[Nazwisko i Imię]],mb_1000[],6,FALSE)</f>
        <v>1:20.83</v>
      </c>
      <c r="K15" s="9" t="str">
        <f>VLOOKUP(kb_500613[[#This Row],[Nazwisko i Imię]],mb_1000[],7,FALSE)</f>
        <v>II</v>
      </c>
      <c r="L15" s="10" t="str">
        <f>VLOOKUP(kb_500613[[#This Row],[Nazwisko i Imię]],mb_1500[],6,FALSE)</f>
        <v>2:01.46</v>
      </c>
      <c r="M15" s="10" t="str">
        <f>VLOOKUP(kb_500613[[#This Row],[Nazwisko i Imię]],mb_1500[],7,FALSE)</f>
        <v>II</v>
      </c>
      <c r="N15" s="11" t="str">
        <f>VLOOKUP(kb_500613[[#This Row],[Nazwisko i Imię]],mb_3000[],6,FALSE)</f>
        <v>4:30.89</v>
      </c>
      <c r="O15" s="11" t="str">
        <f>VLOOKUP(kb_500613[[#This Row],[Nazwisko i Imię]],mb_3000[],7,FALSE)</f>
        <v>II</v>
      </c>
      <c r="R15" s="18"/>
      <c r="U15" s="18"/>
      <c r="V15" s="20"/>
      <c r="W15" s="20"/>
      <c r="X15" s="21"/>
      <c r="Y15" s="22"/>
      <c r="Z15" s="20"/>
      <c r="AA15" s="20"/>
      <c r="AB15" s="18"/>
      <c r="AC15" s="18"/>
      <c r="AU15" s="1"/>
    </row>
    <row r="16" spans="1:47" x14ac:dyDescent="0.2">
      <c r="A16" s="35">
        <v>14</v>
      </c>
      <c r="B16" s="8" t="s">
        <v>356</v>
      </c>
      <c r="C16" s="8" t="s">
        <v>41</v>
      </c>
      <c r="D16" s="61">
        <v>39678</v>
      </c>
      <c r="E16" s="62" t="s">
        <v>357</v>
      </c>
      <c r="F16" s="8" t="s">
        <v>3</v>
      </c>
      <c r="G16" s="60"/>
      <c r="H16" s="63" t="s">
        <v>355</v>
      </c>
      <c r="I16" s="63" t="s">
        <v>14</v>
      </c>
      <c r="J16" s="9" t="str">
        <f>VLOOKUP(kb_500613[[#This Row],[Nazwisko i Imię]],mb_1000[],6,FALSE)</f>
        <v>1:23.60</v>
      </c>
      <c r="K16" s="9" t="str">
        <f>VLOOKUP(kb_500613[[#This Row],[Nazwisko i Imię]],mb_1000[],7,FALSE)</f>
        <v>III</v>
      </c>
      <c r="L16" s="10" t="str">
        <f>VLOOKUP(kb_500613[[#This Row],[Nazwisko i Imię]],mb_1500[],6,FALSE)</f>
        <v>2:13.60</v>
      </c>
      <c r="M16" s="10" t="str">
        <f>VLOOKUP(kb_500613[[#This Row],[Nazwisko i Imię]],mb_1500[],7,FALSE)</f>
        <v>III</v>
      </c>
      <c r="N16" s="11" t="str">
        <f>VLOOKUP(kb_500613[[#This Row],[Nazwisko i Imię]],mb_3000[],6,FALSE)</f>
        <v>4:54.31</v>
      </c>
      <c r="O16" s="11" t="str">
        <f>VLOOKUP(kb_500613[[#This Row],[Nazwisko i Imię]],mb_3000[],7,FALSE)</f>
        <v>MłZ</v>
      </c>
      <c r="R16" s="18"/>
      <c r="U16" s="18"/>
      <c r="V16" s="20"/>
      <c r="W16" s="20"/>
      <c r="X16" s="21"/>
      <c r="Y16" s="22"/>
      <c r="Z16" s="20"/>
      <c r="AA16" s="20"/>
      <c r="AB16" s="18"/>
      <c r="AC16" s="18"/>
      <c r="AU16" s="1"/>
    </row>
    <row r="17" spans="1:47" x14ac:dyDescent="0.2">
      <c r="A17" s="35">
        <v>15</v>
      </c>
      <c r="B17" s="8" t="s">
        <v>358</v>
      </c>
      <c r="C17" s="8" t="s">
        <v>12</v>
      </c>
      <c r="D17" s="61">
        <v>39523</v>
      </c>
      <c r="E17" s="62" t="s">
        <v>359</v>
      </c>
      <c r="F17" s="8" t="s">
        <v>10</v>
      </c>
      <c r="G17" s="60"/>
      <c r="H17" s="63" t="s">
        <v>355</v>
      </c>
      <c r="I17" s="63" t="s">
        <v>14</v>
      </c>
      <c r="J17" s="9" t="str">
        <f>VLOOKUP(kb_500613[[#This Row],[Nazwisko i Imię]],mb_1000[],6,FALSE)</f>
        <v>1:22.06</v>
      </c>
      <c r="K17" s="9" t="str">
        <f>VLOOKUP(kb_500613[[#This Row],[Nazwisko i Imię]],mb_1000[],7,FALSE)</f>
        <v>II</v>
      </c>
      <c r="L17" s="10" t="str">
        <f>VLOOKUP(kb_500613[[#This Row],[Nazwisko i Imię]],mb_1500[],6,FALSE)</f>
        <v>2:10.71</v>
      </c>
      <c r="M17" s="10" t="str">
        <f>VLOOKUP(kb_500613[[#This Row],[Nazwisko i Imię]],mb_1500[],7,FALSE)</f>
        <v>III</v>
      </c>
      <c r="N17" s="11" t="str">
        <f>VLOOKUP(kb_500613[[#This Row],[Nazwisko i Imię]],mb_3000[],6,FALSE)</f>
        <v>4:36.28</v>
      </c>
      <c r="O17" s="11" t="str">
        <f>VLOOKUP(kb_500613[[#This Row],[Nazwisko i Imię]],mb_3000[],7,FALSE)</f>
        <v>III</v>
      </c>
      <c r="R17" s="18"/>
      <c r="U17" s="18"/>
      <c r="V17" s="20"/>
      <c r="W17" s="20"/>
      <c r="X17" s="21"/>
      <c r="Y17" s="22"/>
      <c r="Z17" s="20"/>
      <c r="AA17" s="20"/>
      <c r="AB17" s="18"/>
      <c r="AC17" s="18"/>
      <c r="AU17" s="1"/>
    </row>
    <row r="18" spans="1:47" x14ac:dyDescent="0.2">
      <c r="A18" s="35">
        <v>16</v>
      </c>
      <c r="B18" s="8" t="s">
        <v>360</v>
      </c>
      <c r="C18" s="8" t="s">
        <v>12</v>
      </c>
      <c r="D18" s="61">
        <v>39571</v>
      </c>
      <c r="E18" s="62" t="s">
        <v>361</v>
      </c>
      <c r="F18" s="8" t="s">
        <v>10</v>
      </c>
      <c r="G18" s="60"/>
      <c r="H18" s="63" t="s">
        <v>118</v>
      </c>
      <c r="I18" s="63" t="s">
        <v>14</v>
      </c>
      <c r="J18" s="9" t="str">
        <f>VLOOKUP(kb_500613[[#This Row],[Nazwisko i Imię]],mb_1000[],6,FALSE)</f>
        <v>1:24.18</v>
      </c>
      <c r="K18" s="9" t="str">
        <f>VLOOKUP(kb_500613[[#This Row],[Nazwisko i Imię]],mb_1000[],7,FALSE)</f>
        <v>III</v>
      </c>
      <c r="L18" s="10" t="str">
        <f>VLOOKUP(kb_500613[[#This Row],[Nazwisko i Imię]],mb_1500[],6,FALSE)</f>
        <v>2:13.92</v>
      </c>
      <c r="M18" s="10" t="str">
        <f>VLOOKUP(kb_500613[[#This Row],[Nazwisko i Imię]],mb_1500[],7,FALSE)</f>
        <v>III</v>
      </c>
      <c r="N18" s="11" t="str">
        <f>VLOOKUP(kb_500613[[#This Row],[Nazwisko i Imię]],mb_3000[],6,FALSE)</f>
        <v>4:57.53</v>
      </c>
      <c r="O18" s="11" t="str">
        <f>VLOOKUP(kb_500613[[#This Row],[Nazwisko i Imię]],mb_3000[],7,FALSE)</f>
        <v>MłZ</v>
      </c>
      <c r="R18" s="18"/>
      <c r="U18" s="18"/>
      <c r="V18" s="20"/>
      <c r="W18" s="20"/>
      <c r="X18" s="21"/>
      <c r="Y18" s="22"/>
      <c r="Z18" s="20"/>
      <c r="AA18" s="20"/>
      <c r="AB18" s="18"/>
      <c r="AC18" s="18"/>
      <c r="AU18" s="1"/>
    </row>
    <row r="19" spans="1:47" x14ac:dyDescent="0.2">
      <c r="A19" s="73">
        <v>17</v>
      </c>
      <c r="B19" s="74" t="s">
        <v>363</v>
      </c>
      <c r="C19" s="74" t="s">
        <v>364</v>
      </c>
      <c r="D19" s="82">
        <v>39590</v>
      </c>
      <c r="E19" s="83" t="s">
        <v>365</v>
      </c>
      <c r="F19" s="74" t="s">
        <v>10</v>
      </c>
      <c r="G19" s="84"/>
      <c r="H19" s="85" t="s">
        <v>362</v>
      </c>
      <c r="I19" s="85" t="s">
        <v>28</v>
      </c>
      <c r="J19" s="86" t="str">
        <f>VLOOKUP(kb_500613[[#This Row],[Nazwisko i Imię]],mb_1000[],6,FALSE)</f>
        <v>1:30.51</v>
      </c>
      <c r="K19" s="86" t="str">
        <f>VLOOKUP(kb_500613[[#This Row],[Nazwisko i Imię]],mb_1000[],7,FALSE)</f>
        <v>MłZ</v>
      </c>
      <c r="L19" s="87" t="e">
        <f>VLOOKUP(kb_500613[[#This Row],[Nazwisko i Imię]],mb_1500[],6,FALSE)</f>
        <v>#N/A</v>
      </c>
      <c r="M19" s="87" t="e">
        <f>VLOOKUP(kb_500613[[#This Row],[Nazwisko i Imię]],mb_1500[],7,FALSE)</f>
        <v>#N/A</v>
      </c>
      <c r="N19" s="88" t="e">
        <f>VLOOKUP(kb_500613[[#This Row],[Nazwisko i Imię]],mb_3000[],6,FALSE)</f>
        <v>#N/A</v>
      </c>
      <c r="O19" s="88" t="e">
        <f>VLOOKUP(kb_500613[[#This Row],[Nazwisko i Imię]],mb_3000[],7,FALSE)</f>
        <v>#N/A</v>
      </c>
      <c r="R19" s="18"/>
      <c r="U19" s="18"/>
      <c r="V19" s="20"/>
      <c r="W19" s="20"/>
      <c r="X19" s="21"/>
      <c r="Y19" s="22"/>
      <c r="Z19" s="20"/>
      <c r="AA19" s="20"/>
      <c r="AB19" s="18"/>
      <c r="AC19" s="18"/>
      <c r="AU19" s="1"/>
    </row>
    <row r="20" spans="1:47" x14ac:dyDescent="0.2">
      <c r="A20" s="35">
        <v>18</v>
      </c>
      <c r="B20" s="29"/>
      <c r="C20" s="8"/>
      <c r="D20" s="30"/>
      <c r="E20" s="8"/>
      <c r="F20" s="31"/>
      <c r="G20" s="32"/>
      <c r="H20" s="33"/>
      <c r="I20" s="34"/>
      <c r="J20" s="32"/>
      <c r="K20" s="32"/>
      <c r="L20" s="32"/>
      <c r="M20" s="32"/>
      <c r="N20" s="32"/>
      <c r="O20" s="32"/>
      <c r="R20" s="18"/>
      <c r="U20" s="18"/>
      <c r="V20" s="20"/>
      <c r="W20" s="20"/>
      <c r="X20" s="21"/>
      <c r="Y20" s="22"/>
      <c r="Z20" s="20"/>
      <c r="AA20" s="20"/>
      <c r="AB20" s="18"/>
      <c r="AC20" s="18"/>
    </row>
    <row r="21" spans="1:47" x14ac:dyDescent="0.2">
      <c r="A21" s="35">
        <v>19</v>
      </c>
      <c r="B21" s="29"/>
      <c r="C21" s="8"/>
      <c r="D21" s="30"/>
      <c r="E21" s="8"/>
      <c r="F21" s="31"/>
      <c r="G21" s="32"/>
      <c r="H21" s="33"/>
      <c r="I21" s="34"/>
      <c r="J21" s="32"/>
      <c r="K21" s="32"/>
      <c r="L21" s="32"/>
      <c r="M21" s="32"/>
      <c r="N21" s="32"/>
      <c r="O21" s="32"/>
      <c r="R21" s="18"/>
      <c r="U21" s="18"/>
      <c r="V21" s="20"/>
      <c r="W21" s="20"/>
      <c r="X21" s="21"/>
      <c r="Y21" s="22"/>
      <c r="Z21" s="20"/>
      <c r="AA21" s="20"/>
      <c r="AB21" s="18"/>
      <c r="AC21" s="18"/>
    </row>
    <row r="22" spans="1:47" x14ac:dyDescent="0.2">
      <c r="A22" s="35">
        <v>20</v>
      </c>
      <c r="B22" s="29"/>
      <c r="C22" s="8"/>
      <c r="D22" s="30"/>
      <c r="E22" s="8"/>
      <c r="F22" s="31"/>
      <c r="G22" s="32"/>
      <c r="H22" s="33"/>
      <c r="I22" s="34"/>
      <c r="J22" s="32"/>
      <c r="K22" s="32"/>
      <c r="L22" s="32"/>
      <c r="M22" s="32"/>
      <c r="N22" s="32"/>
      <c r="O22" s="32"/>
      <c r="R22" s="18"/>
      <c r="U22" s="18"/>
      <c r="V22" s="20"/>
      <c r="W22" s="20"/>
      <c r="X22" s="21"/>
      <c r="Y22" s="22"/>
      <c r="Z22" s="20"/>
      <c r="AA22" s="20"/>
      <c r="AB22" s="18"/>
      <c r="AC22" s="18"/>
    </row>
    <row r="23" spans="1:47" x14ac:dyDescent="0.2">
      <c r="A23" s="35">
        <v>21</v>
      </c>
      <c r="B23" s="29"/>
      <c r="C23" s="8"/>
      <c r="D23" s="30"/>
      <c r="E23" s="8"/>
      <c r="F23" s="31"/>
      <c r="G23" s="32"/>
      <c r="H23" s="33"/>
      <c r="I23" s="34"/>
      <c r="J23" s="32"/>
      <c r="K23" s="32"/>
      <c r="L23" s="32"/>
      <c r="M23" s="32"/>
      <c r="N23" s="32"/>
      <c r="O23" s="32"/>
    </row>
    <row r="24" spans="1:47" x14ac:dyDescent="0.2">
      <c r="A24" s="35">
        <v>22</v>
      </c>
      <c r="B24" s="29"/>
      <c r="C24" s="8"/>
      <c r="D24" s="30"/>
      <c r="E24" s="8"/>
      <c r="F24" s="31"/>
      <c r="G24" s="32"/>
      <c r="H24" s="33"/>
      <c r="I24" s="34"/>
      <c r="J24" s="32"/>
      <c r="K24" s="32"/>
      <c r="L24" s="32"/>
      <c r="M24" s="32"/>
      <c r="N24" s="32"/>
      <c r="O24" s="32"/>
    </row>
    <row r="25" spans="1:47" x14ac:dyDescent="0.2">
      <c r="A25" s="15"/>
      <c r="D25" s="1"/>
      <c r="F25" s="12"/>
      <c r="G25" s="13"/>
      <c r="H25" s="14"/>
      <c r="I25" s="14"/>
      <c r="J25" s="13"/>
      <c r="K25" s="13"/>
      <c r="L25" s="13"/>
      <c r="M25" s="13"/>
      <c r="N25" s="13"/>
      <c r="O25" s="13"/>
    </row>
    <row r="26" spans="1:47" x14ac:dyDescent="0.2">
      <c r="A26" s="15"/>
      <c r="D26" s="1"/>
      <c r="F26" s="12"/>
      <c r="G26" s="13"/>
      <c r="H26" s="14"/>
      <c r="I26" s="14"/>
      <c r="J26" s="13"/>
      <c r="K26" s="13"/>
      <c r="L26" s="13"/>
      <c r="M26" s="13"/>
      <c r="N26" s="13"/>
      <c r="O26" s="13"/>
    </row>
    <row r="27" spans="1:47" x14ac:dyDescent="0.2">
      <c r="A27" s="15"/>
      <c r="D27" s="1"/>
      <c r="F27" s="12"/>
      <c r="G27" s="13"/>
      <c r="H27" s="14"/>
      <c r="I27" s="14"/>
      <c r="J27" s="13"/>
      <c r="K27" s="13"/>
      <c r="L27" s="13"/>
      <c r="M27" s="13"/>
      <c r="N27" s="13"/>
      <c r="O27" s="13"/>
    </row>
    <row r="28" spans="1:47" x14ac:dyDescent="0.2">
      <c r="A28" s="15"/>
      <c r="D28" s="1"/>
      <c r="F28" s="12"/>
      <c r="G28" s="13"/>
      <c r="H28" s="14"/>
      <c r="I28" s="14"/>
      <c r="J28" s="13"/>
      <c r="K28" s="13"/>
      <c r="L28" s="13"/>
      <c r="M28" s="13"/>
      <c r="N28" s="13"/>
      <c r="O28" s="13"/>
    </row>
    <row r="29" spans="1:47" x14ac:dyDescent="0.2">
      <c r="A29" s="15"/>
      <c r="D29" s="1"/>
      <c r="F29" s="12"/>
      <c r="G29" s="13"/>
      <c r="H29" s="14"/>
      <c r="I29" s="14"/>
      <c r="J29" s="13"/>
      <c r="K29" s="13"/>
      <c r="L29" s="13"/>
      <c r="M29" s="13"/>
      <c r="N29" s="13"/>
      <c r="O29" s="13"/>
    </row>
    <row r="30" spans="1:47" x14ac:dyDescent="0.2">
      <c r="A30" s="15"/>
      <c r="D30" s="1"/>
      <c r="F30" s="12"/>
      <c r="G30" s="13"/>
      <c r="H30" s="14"/>
      <c r="I30" s="14"/>
      <c r="J30" s="13"/>
      <c r="K30" s="13"/>
      <c r="L30" s="13"/>
      <c r="M30" s="13"/>
      <c r="N30" s="13"/>
      <c r="O30" s="13"/>
    </row>
    <row r="31" spans="1:47" x14ac:dyDescent="0.2">
      <c r="A31" s="15"/>
      <c r="D31" s="1"/>
      <c r="F31" s="12"/>
      <c r="G31" s="13"/>
      <c r="H31" s="14"/>
      <c r="I31" s="14"/>
      <c r="J31" s="13"/>
      <c r="K31" s="13"/>
      <c r="L31" s="13"/>
      <c r="M31" s="13"/>
      <c r="N31" s="13"/>
      <c r="O31" s="13"/>
    </row>
    <row r="32" spans="1:47" x14ac:dyDescent="0.2">
      <c r="A32" s="15"/>
      <c r="B32"/>
      <c r="D32" s="21"/>
      <c r="E32" s="22"/>
      <c r="H32" s="18"/>
      <c r="I32" s="18"/>
      <c r="J32" s="13"/>
      <c r="K32" s="13"/>
      <c r="L32" s="13"/>
      <c r="M32" s="13"/>
      <c r="N32" s="13"/>
      <c r="O32" s="13"/>
    </row>
    <row r="33" spans="2:9" x14ac:dyDescent="0.2">
      <c r="B33"/>
      <c r="D33" s="21"/>
      <c r="E33" s="22"/>
      <c r="H33" s="18"/>
      <c r="I33" s="18"/>
    </row>
    <row r="34" spans="2:9" x14ac:dyDescent="0.2">
      <c r="B34"/>
      <c r="D34" s="21"/>
      <c r="E34" s="22"/>
      <c r="H34" s="18"/>
      <c r="I34" s="18"/>
    </row>
    <row r="35" spans="2:9" x14ac:dyDescent="0.2">
      <c r="B35"/>
      <c r="D35" s="21"/>
      <c r="E35" s="22"/>
      <c r="H35" s="18"/>
      <c r="I35" s="18"/>
    </row>
    <row r="36" spans="2:9" x14ac:dyDescent="0.2">
      <c r="B36"/>
      <c r="D36" s="21"/>
      <c r="E36" s="22"/>
      <c r="H36" s="18"/>
      <c r="I36" s="18"/>
    </row>
    <row r="37" spans="2:9" x14ac:dyDescent="0.2">
      <c r="B37"/>
      <c r="D37" s="21"/>
      <c r="E37" s="22"/>
      <c r="H37" s="18"/>
      <c r="I37" s="18"/>
    </row>
    <row r="38" spans="2:9" x14ac:dyDescent="0.2">
      <c r="B38"/>
      <c r="D38" s="21"/>
      <c r="E38" s="22"/>
      <c r="H38" s="18"/>
      <c r="I38" s="18"/>
    </row>
    <row r="39" spans="2:9" x14ac:dyDescent="0.2">
      <c r="B39"/>
      <c r="D39" s="21"/>
      <c r="E39" s="22"/>
      <c r="H39" s="18"/>
      <c r="I39" s="18"/>
    </row>
    <row r="40" spans="2:9" x14ac:dyDescent="0.2">
      <c r="B40"/>
      <c r="D40" s="21"/>
      <c r="E40" s="22"/>
      <c r="H40" s="18"/>
      <c r="I40" s="18"/>
    </row>
    <row r="41" spans="2:9" x14ac:dyDescent="0.2">
      <c r="B41"/>
      <c r="D41" s="21"/>
      <c r="E41" s="22"/>
      <c r="H41" s="18"/>
      <c r="I41" s="18"/>
    </row>
    <row r="42" spans="2:9" x14ac:dyDescent="0.2">
      <c r="B42"/>
      <c r="D42" s="21"/>
      <c r="E42" s="22"/>
      <c r="H42" s="18"/>
      <c r="I42" s="18"/>
    </row>
    <row r="43" spans="2:9" x14ac:dyDescent="0.2">
      <c r="B43"/>
      <c r="D43" s="21"/>
      <c r="E43" s="22"/>
      <c r="H43" s="18"/>
      <c r="I43" s="18"/>
    </row>
    <row r="44" spans="2:9" x14ac:dyDescent="0.2">
      <c r="B44"/>
      <c r="D44" s="21"/>
      <c r="E44" s="22"/>
      <c r="H44" s="18"/>
      <c r="I44" s="18"/>
    </row>
    <row r="45" spans="2:9" x14ac:dyDescent="0.2">
      <c r="B45"/>
      <c r="D45" s="21"/>
      <c r="E45" s="22"/>
      <c r="H45" s="18"/>
      <c r="I45" s="18"/>
    </row>
    <row r="46" spans="2:9" x14ac:dyDescent="0.2">
      <c r="B46"/>
      <c r="D46" s="21"/>
      <c r="E46" s="22"/>
      <c r="H46" s="18"/>
      <c r="I46" s="18"/>
    </row>
    <row r="47" spans="2:9" x14ac:dyDescent="0.2">
      <c r="B47"/>
      <c r="D47" s="21"/>
      <c r="E47" s="22"/>
      <c r="H47" s="18"/>
      <c r="I47" s="18"/>
    </row>
    <row r="48" spans="2:9" x14ac:dyDescent="0.2">
      <c r="B48"/>
      <c r="D48" s="21"/>
      <c r="E48" s="22"/>
      <c r="H48" s="18"/>
      <c r="I48" s="18"/>
    </row>
  </sheetData>
  <mergeCells count="4"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1"/>
  <sheetViews>
    <sheetView tabSelected="1" zoomScale="110" zoomScaleNormal="110" workbookViewId="0">
      <selection activeCell="C14" sqref="C14"/>
    </sheetView>
  </sheetViews>
  <sheetFormatPr baseColWidth="10" defaultColWidth="8.83203125" defaultRowHeight="15" x14ac:dyDescent="0.2"/>
  <cols>
    <col min="1" max="1" width="5.5" bestFit="1" customWidth="1"/>
    <col min="2" max="2" width="22.83203125" bestFit="1" customWidth="1"/>
    <col min="3" max="3" width="28" bestFit="1" customWidth="1"/>
    <col min="4" max="5" width="9.83203125" bestFit="1" customWidth="1"/>
    <col min="6" max="6" width="9.33203125" customWidth="1"/>
    <col min="7" max="7" width="12.5" bestFit="1" customWidth="1"/>
    <col min="8" max="8" width="11.1640625" customWidth="1"/>
    <col min="9" max="9" width="10.1640625" customWidth="1"/>
    <col min="11" max="11" width="9.1640625" bestFit="1" customWidth="1"/>
    <col min="12" max="14" width="11.5" bestFit="1" customWidth="1"/>
    <col min="20" max="20" width="15.6640625" customWidth="1"/>
    <col min="22" max="22" width="9.1640625" customWidth="1"/>
    <col min="23" max="23" width="9.33203125" customWidth="1"/>
    <col min="24" max="24" width="10.83203125" customWidth="1"/>
    <col min="29" max="29" width="15.6640625" customWidth="1"/>
    <col min="31" max="31" width="9.1640625" customWidth="1"/>
    <col min="32" max="32" width="9.33203125" customWidth="1"/>
    <col min="33" max="33" width="10.83203125" customWidth="1"/>
    <col min="38" max="38" width="15.6640625" customWidth="1"/>
    <col min="40" max="40" width="9.1640625" customWidth="1"/>
    <col min="41" max="41" width="9.33203125" customWidth="1"/>
    <col min="42" max="42" width="10.83203125" customWidth="1"/>
  </cols>
  <sheetData>
    <row r="1" spans="1:16" x14ac:dyDescent="0.2">
      <c r="H1" s="97" t="s">
        <v>56</v>
      </c>
      <c r="I1" s="97"/>
      <c r="J1" s="98" t="s">
        <v>57</v>
      </c>
      <c r="K1" s="98"/>
      <c r="L1" s="99" t="s">
        <v>58</v>
      </c>
      <c r="M1" s="99"/>
      <c r="N1" s="100" t="s">
        <v>60</v>
      </c>
      <c r="O1" s="100"/>
    </row>
    <row r="2" spans="1:16" x14ac:dyDescent="0.2">
      <c r="A2" s="5" t="s">
        <v>68</v>
      </c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61</v>
      </c>
      <c r="H2" s="6" t="s">
        <v>49</v>
      </c>
      <c r="I2" s="6" t="s">
        <v>55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7" t="s">
        <v>67</v>
      </c>
      <c r="P2" s="6" t="s">
        <v>211</v>
      </c>
    </row>
    <row r="3" spans="1:16" x14ac:dyDescent="0.2">
      <c r="A3" s="35">
        <v>1</v>
      </c>
      <c r="B3" s="8" t="s">
        <v>0</v>
      </c>
      <c r="C3" s="8" t="s">
        <v>1</v>
      </c>
      <c r="D3" s="40">
        <v>38942</v>
      </c>
      <c r="E3" s="41" t="s">
        <v>2</v>
      </c>
      <c r="F3" s="8" t="s">
        <v>69</v>
      </c>
      <c r="G3" s="42"/>
      <c r="H3" s="43" t="s">
        <v>265</v>
      </c>
      <c r="I3" s="43" t="s">
        <v>108</v>
      </c>
      <c r="J3" s="44" t="str">
        <f>VLOOKUP(kb_5006[[#This Row],[Nazwisko i Imię]],ka_1000[],6,FALSE)</f>
        <v>1:19.58</v>
      </c>
      <c r="K3" s="44" t="str">
        <f>VLOOKUP(kb_5006[[#This Row],[Nazwisko i Imię]],ka_1000[],7,FALSE)</f>
        <v>I</v>
      </c>
      <c r="L3" s="45" t="str">
        <f>VLOOKUP(kb_5006[[#This Row],[Nazwisko i Imię]],ka_1500[],6,FALSE)</f>
        <v>2:06.35</v>
      </c>
      <c r="M3" s="45" t="str">
        <f>VLOOKUP(kb_5006[[#This Row],[Nazwisko i Imię]],ka_1500[],7,FALSE)</f>
        <v>I</v>
      </c>
      <c r="N3" s="46" t="str">
        <f>VLOOKUP(kb_5006[[#This Row],[Nazwisko i Imię]],ka_3000[],6,FALSE)</f>
        <v>4:39.15</v>
      </c>
      <c r="O3" s="46" t="str">
        <f>VLOOKUP(kb_5006[[#This Row],[Nazwisko i Imię]],ka_3000[],7,FALSE)</f>
        <v>II</v>
      </c>
    </row>
    <row r="4" spans="1:16" x14ac:dyDescent="0.2">
      <c r="A4" s="35">
        <v>2</v>
      </c>
      <c r="B4" s="8" t="s">
        <v>8</v>
      </c>
      <c r="C4" s="8" t="s">
        <v>6</v>
      </c>
      <c r="D4" s="40">
        <v>38974</v>
      </c>
      <c r="E4" s="41" t="s">
        <v>9</v>
      </c>
      <c r="F4" s="8" t="s">
        <v>69</v>
      </c>
      <c r="G4" s="42"/>
      <c r="H4" s="43" t="s">
        <v>266</v>
      </c>
      <c r="I4" s="43" t="s">
        <v>4</v>
      </c>
      <c r="J4" s="44" t="str">
        <f>VLOOKUP(kb_5006[[#This Row],[Nazwisko i Imię]],ka_1000[],6,FALSE)</f>
        <v>1:20.47</v>
      </c>
      <c r="K4" s="44" t="str">
        <f>VLOOKUP(kb_5006[[#This Row],[Nazwisko i Imię]],ka_1000[],7,FALSE)</f>
        <v>I</v>
      </c>
      <c r="L4" s="45" t="str">
        <f>VLOOKUP(kb_5006[[#This Row],[Nazwisko i Imię]],ka_1500[],6,FALSE)</f>
        <v>2:04.78</v>
      </c>
      <c r="M4" s="45" t="str">
        <f>VLOOKUP(kb_5006[[#This Row],[Nazwisko i Imię]],ka_1500[],7,FALSE)</f>
        <v>I</v>
      </c>
      <c r="N4" s="46" t="e">
        <f>VLOOKUP(kb_5006[[#This Row],[Nazwisko i Imię]],ka_3000[],6,FALSE)</f>
        <v>#N/A</v>
      </c>
      <c r="O4" s="46" t="e">
        <f>VLOOKUP(kb_5006[[#This Row],[Nazwisko i Imię]],ka_3000[],7,FALSE)</f>
        <v>#N/A</v>
      </c>
    </row>
    <row r="5" spans="1:16" x14ac:dyDescent="0.2">
      <c r="A5" s="35">
        <v>3</v>
      </c>
      <c r="B5" s="8" t="s">
        <v>5</v>
      </c>
      <c r="C5" s="8" t="s">
        <v>6</v>
      </c>
      <c r="D5" s="40">
        <v>39128</v>
      </c>
      <c r="E5" s="41" t="s">
        <v>7</v>
      </c>
      <c r="F5" s="8" t="s">
        <v>69</v>
      </c>
      <c r="G5" s="42"/>
      <c r="H5" s="43" t="s">
        <v>267</v>
      </c>
      <c r="I5" s="43" t="s">
        <v>4</v>
      </c>
      <c r="J5" s="44" t="str">
        <f>VLOOKUP(kb_5006[[#This Row],[Nazwisko i Imię]],ka_1000[],6,FALSE)</f>
        <v>1:20.21</v>
      </c>
      <c r="K5" s="44" t="str">
        <f>VLOOKUP(kb_5006[[#This Row],[Nazwisko i Imię]],ka_1000[],7,FALSE)</f>
        <v>I</v>
      </c>
      <c r="L5" s="45" t="str">
        <f>VLOOKUP(kb_5006[[#This Row],[Nazwisko i Imię]],ka_1500[],6,FALSE)</f>
        <v>2:04.09</v>
      </c>
      <c r="M5" s="45" t="str">
        <f>VLOOKUP(kb_5006[[#This Row],[Nazwisko i Imię]],ka_1500[],7,FALSE)</f>
        <v>I</v>
      </c>
      <c r="N5" s="46" t="str">
        <f>VLOOKUP(kb_5006[[#This Row],[Nazwisko i Imię]],ka_3000[],6,FALSE)</f>
        <v>4:26.00</v>
      </c>
      <c r="O5" s="46" t="str">
        <f>VLOOKUP(kb_5006[[#This Row],[Nazwisko i Imię]],ka_3000[],7,FALSE)</f>
        <v>I</v>
      </c>
    </row>
    <row r="6" spans="1:16" x14ac:dyDescent="0.2">
      <c r="A6" s="35">
        <v>4</v>
      </c>
      <c r="B6" s="8" t="s">
        <v>11</v>
      </c>
      <c r="C6" s="8" t="s">
        <v>12</v>
      </c>
      <c r="D6" s="40">
        <v>38722</v>
      </c>
      <c r="E6" s="41" t="s">
        <v>13</v>
      </c>
      <c r="F6" s="8" t="s">
        <v>70</v>
      </c>
      <c r="G6" s="42"/>
      <c r="H6" s="43" t="s">
        <v>268</v>
      </c>
      <c r="I6" s="43" t="s">
        <v>4</v>
      </c>
      <c r="J6" s="44" t="str">
        <f>VLOOKUP(kb_5006[[#This Row],[Nazwisko i Imię]],ka_1000[],6,FALSE)</f>
        <v>1:22.35</v>
      </c>
      <c r="K6" s="44" t="str">
        <f>VLOOKUP(kb_5006[[#This Row],[Nazwisko i Imię]],ka_1000[],7,FALSE)</f>
        <v>I</v>
      </c>
      <c r="L6" s="45" t="str">
        <f>VLOOKUP(kb_5006[[#This Row],[Nazwisko i Imię]],ka_1500[],6,FALSE)</f>
        <v>2:09.30</v>
      </c>
      <c r="M6" s="45" t="str">
        <f>VLOOKUP(kb_5006[[#This Row],[Nazwisko i Imię]],ka_1500[],7,FALSE)</f>
        <v>I</v>
      </c>
      <c r="N6" s="46" t="str">
        <f>VLOOKUP(kb_5006[[#This Row],[Nazwisko i Imię]],ka_3000[],6,FALSE)</f>
        <v>4:50.76</v>
      </c>
      <c r="O6" s="46" t="str">
        <f>VLOOKUP(kb_5006[[#This Row],[Nazwisko i Imię]],ka_3000[],7,FALSE)</f>
        <v>II</v>
      </c>
    </row>
    <row r="7" spans="1:16" x14ac:dyDescent="0.2">
      <c r="A7" s="35">
        <v>5</v>
      </c>
      <c r="B7" s="8" t="s">
        <v>15</v>
      </c>
      <c r="C7" s="8" t="s">
        <v>16</v>
      </c>
      <c r="D7" s="40">
        <v>39168</v>
      </c>
      <c r="E7" s="41" t="s">
        <v>17</v>
      </c>
      <c r="F7" s="8" t="s">
        <v>69</v>
      </c>
      <c r="G7" s="42"/>
      <c r="H7" s="43" t="s">
        <v>269</v>
      </c>
      <c r="I7" s="43" t="s">
        <v>4</v>
      </c>
      <c r="J7" s="44" t="str">
        <f>VLOOKUP(kb_5006[[#This Row],[Nazwisko i Imię]],ka_1000[],6,FALSE)</f>
        <v>1:24.11</v>
      </c>
      <c r="K7" s="44" t="str">
        <f>VLOOKUP(kb_5006[[#This Row],[Nazwisko i Imię]],ka_1000[],7,FALSE)</f>
        <v>I</v>
      </c>
      <c r="L7" s="45" t="str">
        <f>VLOOKUP(kb_5006[[#This Row],[Nazwisko i Imię]],ka_1500[],6,FALSE)</f>
        <v>2:06.25</v>
      </c>
      <c r="M7" s="45" t="str">
        <f>VLOOKUP(kb_5006[[#This Row],[Nazwisko i Imię]],ka_1500[],7,FALSE)</f>
        <v>I</v>
      </c>
      <c r="N7" s="46" t="str">
        <f>VLOOKUP(kb_5006[[#This Row],[Nazwisko i Imię]],ka_3000[],6,FALSE)</f>
        <v>4:29.53</v>
      </c>
      <c r="O7" s="46" t="str">
        <f>VLOOKUP(kb_5006[[#This Row],[Nazwisko i Imię]],ka_3000[],7,FALSE)</f>
        <v>I</v>
      </c>
    </row>
    <row r="8" spans="1:16" x14ac:dyDescent="0.2">
      <c r="A8" s="35">
        <v>6</v>
      </c>
      <c r="B8" s="8" t="s">
        <v>271</v>
      </c>
      <c r="C8" s="8" t="s">
        <v>34</v>
      </c>
      <c r="D8" s="40">
        <v>38560</v>
      </c>
      <c r="E8" s="41" t="s">
        <v>272</v>
      </c>
      <c r="F8" s="8" t="s">
        <v>70</v>
      </c>
      <c r="G8" s="42"/>
      <c r="H8" s="43" t="s">
        <v>270</v>
      </c>
      <c r="I8" s="43" t="s">
        <v>4</v>
      </c>
      <c r="J8" s="44" t="str">
        <f>VLOOKUP(kb_5006[[#This Row],[Nazwisko i Imię]],ka_1000[],6,FALSE)</f>
        <v>1:27.73</v>
      </c>
      <c r="K8" s="44" t="str">
        <f>VLOOKUP(kb_5006[[#This Row],[Nazwisko i Imię]],ka_1000[],7,FALSE)</f>
        <v>II</v>
      </c>
      <c r="L8" s="45" t="e">
        <f>VLOOKUP(kb_5006[[#This Row],[Nazwisko i Imię]],ka_1500[],6,FALSE)</f>
        <v>#N/A</v>
      </c>
      <c r="M8" s="45" t="e">
        <f>VLOOKUP(kb_5006[[#This Row],[Nazwisko i Imię]],ka_1500[],7,FALSE)</f>
        <v>#N/A</v>
      </c>
      <c r="N8" s="46" t="e">
        <f>VLOOKUP(kb_5006[[#This Row],[Nazwisko i Imię]],ka_3000[],6,FALSE)</f>
        <v>#N/A</v>
      </c>
      <c r="O8" s="46" t="e">
        <f>VLOOKUP(kb_5006[[#This Row],[Nazwisko i Imię]],ka_3000[],7,FALSE)</f>
        <v>#N/A</v>
      </c>
    </row>
    <row r="9" spans="1:16" x14ac:dyDescent="0.2">
      <c r="A9" s="35">
        <v>7</v>
      </c>
      <c r="B9" s="8" t="s">
        <v>18</v>
      </c>
      <c r="C9" s="8" t="s">
        <v>19</v>
      </c>
      <c r="D9" s="40">
        <v>38875</v>
      </c>
      <c r="E9" s="41" t="s">
        <v>20</v>
      </c>
      <c r="F9" s="8" t="s">
        <v>70</v>
      </c>
      <c r="G9" s="42"/>
      <c r="H9" s="43" t="s">
        <v>273</v>
      </c>
      <c r="I9" s="43" t="s">
        <v>14</v>
      </c>
      <c r="J9" s="44" t="str">
        <f>VLOOKUP(kb_5006[[#This Row],[Nazwisko i Imię]],ka_1000[],6,FALSE)</f>
        <v>1:27.64</v>
      </c>
      <c r="K9" s="44" t="str">
        <f>VLOOKUP(kb_5006[[#This Row],[Nazwisko i Imię]],ka_1000[],7,FALSE)</f>
        <v>II</v>
      </c>
      <c r="L9" s="45" t="str">
        <f>VLOOKUP(kb_5006[[#This Row],[Nazwisko i Imię]],ka_1500[],6,FALSE)</f>
        <v>2:18.99</v>
      </c>
      <c r="M9" s="45" t="str">
        <f>VLOOKUP(kb_5006[[#This Row],[Nazwisko i Imię]],ka_1500[],7,FALSE)</f>
        <v>III</v>
      </c>
      <c r="N9" s="46" t="str">
        <f>VLOOKUP(kb_5006[[#This Row],[Nazwisko i Imię]],ka_3000[],6,FALSE)</f>
        <v>5:08.59</v>
      </c>
      <c r="O9" s="46" t="str">
        <f>VLOOKUP(kb_5006[[#This Row],[Nazwisko i Imię]],ka_3000[],7,FALSE)</f>
        <v>III</v>
      </c>
    </row>
    <row r="10" spans="1:16" x14ac:dyDescent="0.2">
      <c r="A10" s="35">
        <v>8</v>
      </c>
      <c r="B10" s="8" t="s">
        <v>39</v>
      </c>
      <c r="C10" s="8" t="s">
        <v>6</v>
      </c>
      <c r="D10" s="40">
        <v>39075</v>
      </c>
      <c r="E10" s="41" t="s">
        <v>40</v>
      </c>
      <c r="F10" s="8" t="s">
        <v>69</v>
      </c>
      <c r="G10" s="42"/>
      <c r="H10" s="43" t="s">
        <v>274</v>
      </c>
      <c r="I10" s="43" t="s">
        <v>14</v>
      </c>
      <c r="J10" s="44" t="str">
        <f>VLOOKUP(kb_5006[[#This Row],[Nazwisko i Imię]],ka_1000[],6,FALSE)</f>
        <v>1:29.15</v>
      </c>
      <c r="K10" s="44" t="str">
        <f>VLOOKUP(kb_5006[[#This Row],[Nazwisko i Imię]],ka_1000[],7,FALSE)</f>
        <v>II</v>
      </c>
      <c r="L10" s="45" t="str">
        <f>VLOOKUP(kb_5006[[#This Row],[Nazwisko i Imię]],ka_1500[],6,FALSE)</f>
        <v>2:19.54</v>
      </c>
      <c r="M10" s="45" t="str">
        <f>VLOOKUP(kb_5006[[#This Row],[Nazwisko i Imię]],ka_1500[],7,FALSE)</f>
        <v>III</v>
      </c>
      <c r="N10" s="46" t="str">
        <f>VLOOKUP(kb_5006[[#This Row],[Nazwisko i Imię]],ka_3000[],6,FALSE)</f>
        <v>5:02.37</v>
      </c>
      <c r="O10" s="46" t="str">
        <f>VLOOKUP(kb_5006[[#This Row],[Nazwisko i Imię]],ka_3000[],7,FALSE)</f>
        <v>III</v>
      </c>
    </row>
    <row r="11" spans="1:16" x14ac:dyDescent="0.2">
      <c r="A11" s="35">
        <v>9</v>
      </c>
      <c r="B11" s="8" t="s">
        <v>33</v>
      </c>
      <c r="C11" s="8" t="s">
        <v>34</v>
      </c>
      <c r="D11" s="57">
        <v>38762</v>
      </c>
      <c r="E11" s="58" t="s">
        <v>35</v>
      </c>
      <c r="F11" s="8" t="s">
        <v>70</v>
      </c>
      <c r="G11" s="42"/>
      <c r="H11" s="59" t="s">
        <v>275</v>
      </c>
      <c r="I11" s="59" t="s">
        <v>14</v>
      </c>
      <c r="J11" s="44" t="str">
        <f>VLOOKUP(kb_5006[[#This Row],[Nazwisko i Imię]],ka_1000[],6,FALSE)</f>
        <v>1:35.56</v>
      </c>
      <c r="K11" s="44" t="str">
        <f>VLOOKUP(kb_5006[[#This Row],[Nazwisko i Imię]],ka_1000[],7,FALSE)</f>
        <v>III</v>
      </c>
      <c r="L11" s="45" t="str">
        <f>VLOOKUP(kb_5006[[#This Row],[Nazwisko i Imię]],ka_1500[],6,FALSE)</f>
        <v>2:43.20</v>
      </c>
      <c r="M11" s="45" t="str">
        <f>VLOOKUP(kb_5006[[#This Row],[Nazwisko i Imię]],ka_1500[],7,FALSE)</f>
        <v>MłB</v>
      </c>
      <c r="N11" s="46" t="e">
        <f>VLOOKUP(kb_5006[[#This Row],[Nazwisko i Imię]],ka_3000[],6,FALSE)</f>
        <v>#N/A</v>
      </c>
      <c r="O11" s="46" t="e">
        <f>VLOOKUP(kb_5006[[#This Row],[Nazwisko i Imię]],ka_3000[],7,FALSE)</f>
        <v>#N/A</v>
      </c>
    </row>
    <row r="12" spans="1:16" x14ac:dyDescent="0.2">
      <c r="A12" s="35">
        <v>10</v>
      </c>
      <c r="B12" s="8" t="s">
        <v>29</v>
      </c>
      <c r="C12" s="8" t="s">
        <v>30</v>
      </c>
      <c r="D12" s="40">
        <v>38899</v>
      </c>
      <c r="E12" s="41" t="s">
        <v>31</v>
      </c>
      <c r="F12" s="8" t="s">
        <v>69</v>
      </c>
      <c r="G12" s="42"/>
      <c r="H12" s="43" t="s">
        <v>276</v>
      </c>
      <c r="I12" s="43" t="s">
        <v>14</v>
      </c>
      <c r="J12" s="44" t="str">
        <f>VLOOKUP(kb_5006[[#This Row],[Nazwisko i Imię]],ka_1000[],6,FALSE)</f>
        <v>1:30.31</v>
      </c>
      <c r="K12" s="44" t="str">
        <f>VLOOKUP(kb_5006[[#This Row],[Nazwisko i Imię]],ka_1000[],7,FALSE)</f>
        <v>III</v>
      </c>
      <c r="L12" s="45" t="str">
        <f>VLOOKUP(kb_5006[[#This Row],[Nazwisko i Imię]],ka_1500[],6,FALSE)</f>
        <v>2:18.64</v>
      </c>
      <c r="M12" s="45" t="str">
        <f>VLOOKUP(kb_5006[[#This Row],[Nazwisko i Imię]],ka_1500[],7,FALSE)</f>
        <v>III</v>
      </c>
      <c r="N12" s="46" t="str">
        <f>VLOOKUP(kb_5006[[#This Row],[Nazwisko i Imię]],ka_3000[],6,FALSE)</f>
        <v>5:05.87</v>
      </c>
      <c r="O12" s="46" t="str">
        <f>VLOOKUP(kb_5006[[#This Row],[Nazwisko i Imię]],ka_3000[],7,FALSE)</f>
        <v>III</v>
      </c>
    </row>
    <row r="13" spans="1:16" x14ac:dyDescent="0.2">
      <c r="A13" s="73"/>
      <c r="B13" s="74" t="s">
        <v>21</v>
      </c>
      <c r="C13" s="74" t="s">
        <v>12</v>
      </c>
      <c r="D13" s="75">
        <v>38965</v>
      </c>
      <c r="E13" s="76" t="s">
        <v>22</v>
      </c>
      <c r="F13" s="74" t="s">
        <v>69</v>
      </c>
      <c r="G13" s="77"/>
      <c r="H13" s="78" t="s">
        <v>277</v>
      </c>
      <c r="I13" s="78" t="s">
        <v>14</v>
      </c>
      <c r="J13" s="79" t="str">
        <f>VLOOKUP(kb_5006[[#This Row],[Nazwisko i Imię]],ka_1000[],6,FALSE)</f>
        <v>1:32.33</v>
      </c>
      <c r="K13" s="79" t="str">
        <f>VLOOKUP(kb_5006[[#This Row],[Nazwisko i Imię]],ka_1000[],7,FALSE)</f>
        <v>III</v>
      </c>
      <c r="L13" s="80" t="e">
        <f>VLOOKUP(kb_5006[[#This Row],[Nazwisko i Imię]],ka_1500[],6,FALSE)</f>
        <v>#N/A</v>
      </c>
      <c r="M13" s="80" t="e">
        <f>VLOOKUP(kb_5006[[#This Row],[Nazwisko i Imię]],ka_1500[],7,FALSE)</f>
        <v>#N/A</v>
      </c>
      <c r="N13" s="81" t="e">
        <f>VLOOKUP(kb_5006[[#This Row],[Nazwisko i Imię]],ka_3000[],6,FALSE)</f>
        <v>#N/A</v>
      </c>
      <c r="O13" s="81" t="e">
        <f>VLOOKUP(kb_5006[[#This Row],[Nazwisko i Imię]],ka_3000[],7,FALSE)</f>
        <v>#N/A</v>
      </c>
    </row>
    <row r="14" spans="1:16" x14ac:dyDescent="0.2">
      <c r="A14" s="35">
        <v>11</v>
      </c>
      <c r="B14" s="8" t="s">
        <v>25</v>
      </c>
      <c r="C14" s="8" t="s">
        <v>12</v>
      </c>
      <c r="D14" s="40">
        <v>39077</v>
      </c>
      <c r="E14" s="41" t="s">
        <v>26</v>
      </c>
      <c r="F14" s="8" t="s">
        <v>69</v>
      </c>
      <c r="G14" s="42"/>
      <c r="H14" s="48" t="s">
        <v>278</v>
      </c>
      <c r="I14" s="48" t="s">
        <v>14</v>
      </c>
      <c r="J14" s="44" t="str">
        <f>VLOOKUP(kb_5006[[#This Row],[Nazwisko i Imię]],ka_1000[],6,FALSE)</f>
        <v>1:33.02</v>
      </c>
      <c r="K14" s="44" t="str">
        <f>VLOOKUP(kb_5006[[#This Row],[Nazwisko i Imię]],ka_1000[],7,FALSE)</f>
        <v>III</v>
      </c>
      <c r="L14" s="45" t="str">
        <f>VLOOKUP(kb_5006[[#This Row],[Nazwisko i Imię]],ka_1500[],6,FALSE)</f>
        <v>2:23.40</v>
      </c>
      <c r="M14" s="45" t="str">
        <f>VLOOKUP(kb_5006[[#This Row],[Nazwisko i Imię]],ka_1500[],7,FALSE)</f>
        <v>III</v>
      </c>
      <c r="N14" s="46" t="str">
        <f>VLOOKUP(kb_5006[[#This Row],[Nazwisko i Imię]],ka_3000[],6,FALSE)</f>
        <v>5:07.64</v>
      </c>
      <c r="O14" s="46" t="str">
        <f>VLOOKUP(kb_5006[[#This Row],[Nazwisko i Imię]],ka_3000[],7,FALSE)</f>
        <v>III</v>
      </c>
    </row>
    <row r="15" spans="1:16" x14ac:dyDescent="0.2">
      <c r="A15" s="37">
        <v>12</v>
      </c>
      <c r="B15" s="72" t="s">
        <v>36</v>
      </c>
      <c r="C15" s="72" t="s">
        <v>37</v>
      </c>
      <c r="D15" s="49">
        <v>38730</v>
      </c>
      <c r="E15" s="50" t="s">
        <v>38</v>
      </c>
      <c r="F15" s="72" t="s">
        <v>70</v>
      </c>
      <c r="G15" s="51"/>
      <c r="H15" s="52" t="s">
        <v>484</v>
      </c>
      <c r="I15" s="52" t="s">
        <v>28</v>
      </c>
      <c r="J15" s="53" t="str">
        <f>VLOOKUP(kb_5006[[#This Row],[Nazwisko i Imię]],ka_1000[],6,FALSE)</f>
        <v>1:34.52</v>
      </c>
      <c r="K15" s="53" t="str">
        <f>VLOOKUP(kb_5006[[#This Row],[Nazwisko i Imię]],ka_1000[],7,FALSE)</f>
        <v>III</v>
      </c>
      <c r="L15" s="54" t="str">
        <f>VLOOKUP(kb_5006[[#This Row],[Nazwisko i Imię]],ka_1500[],6,FALSE)</f>
        <v>2:26.80</v>
      </c>
      <c r="M15" s="54" t="str">
        <f>VLOOKUP(kb_5006[[#This Row],[Nazwisko i Imię]],ka_1500[],7,FALSE)</f>
        <v>III</v>
      </c>
      <c r="N15" s="55" t="e">
        <f>VLOOKUP(kb_5006[[#This Row],[Nazwisko i Imię]],ka_3000[],6,FALSE)</f>
        <v>#N/A</v>
      </c>
      <c r="O15" s="55" t="e">
        <f>VLOOKUP(kb_5006[[#This Row],[Nazwisko i Imię]],ka_3000[],7,FALSE)</f>
        <v>#N/A</v>
      </c>
    </row>
    <row r="16" spans="1:16" x14ac:dyDescent="0.2">
      <c r="A16" s="37">
        <v>13</v>
      </c>
      <c r="B16" s="72" t="s">
        <v>280</v>
      </c>
      <c r="C16" s="72" t="s">
        <v>32</v>
      </c>
      <c r="D16" s="49">
        <v>38937</v>
      </c>
      <c r="E16" s="50" t="s">
        <v>281</v>
      </c>
      <c r="F16" s="72" t="s">
        <v>69</v>
      </c>
      <c r="G16" s="51"/>
      <c r="H16" s="52" t="s">
        <v>279</v>
      </c>
      <c r="I16" s="52" t="s">
        <v>28</v>
      </c>
      <c r="J16" s="53" t="str">
        <f>VLOOKUP(kb_5006[[#This Row],[Nazwisko i Imię]],ka_1000[],6,FALSE)</f>
        <v>1:33.81</v>
      </c>
      <c r="K16" s="53" t="str">
        <f>VLOOKUP(kb_5006[[#This Row],[Nazwisko i Imię]],ka_1000[],7,FALSE)</f>
        <v>III</v>
      </c>
      <c r="L16" s="54" t="e">
        <f>VLOOKUP(kb_5006[[#This Row],[Nazwisko i Imię]],ka_1500[],6,FALSE)</f>
        <v>#N/A</v>
      </c>
      <c r="M16" s="54" t="e">
        <f>VLOOKUP(kb_5006[[#This Row],[Nazwisko i Imię]],ka_1500[],7,FALSE)</f>
        <v>#N/A</v>
      </c>
      <c r="N16" s="55" t="e">
        <f>VLOOKUP(kb_5006[[#This Row],[Nazwisko i Imię]],ka_3000[],6,FALSE)</f>
        <v>#N/A</v>
      </c>
      <c r="O16" s="55" t="e">
        <f>VLOOKUP(kb_5006[[#This Row],[Nazwisko i Imię]],ka_3000[],7,FALSE)</f>
        <v>#N/A</v>
      </c>
    </row>
    <row r="17" spans="1:30" x14ac:dyDescent="0.2">
      <c r="A17" s="37">
        <v>14</v>
      </c>
      <c r="B17" s="72" t="s">
        <v>23</v>
      </c>
      <c r="C17" s="72" t="s">
        <v>19</v>
      </c>
      <c r="D17" s="49">
        <v>38922</v>
      </c>
      <c r="E17" s="50" t="s">
        <v>24</v>
      </c>
      <c r="F17" s="72" t="s">
        <v>69</v>
      </c>
      <c r="G17" s="51"/>
      <c r="H17" s="52" t="s">
        <v>282</v>
      </c>
      <c r="I17" s="52" t="s">
        <v>28</v>
      </c>
      <c r="J17" s="53" t="e">
        <f>VLOOKUP(kb_5006[[#This Row],[Nazwisko i Imię]],ka_1000[],6,FALSE)</f>
        <v>#N/A</v>
      </c>
      <c r="K17" s="53" t="e">
        <f>VLOOKUP(kb_5006[[#This Row],[Nazwisko i Imię]],ka_1000[],7,FALSE)</f>
        <v>#N/A</v>
      </c>
      <c r="L17" s="54" t="str">
        <f>VLOOKUP(kb_5006[[#This Row],[Nazwisko i Imię]],ka_1500[],6,FALSE)</f>
        <v>2:24.52</v>
      </c>
      <c r="M17" s="54" t="str">
        <f>VLOOKUP(kb_5006[[#This Row],[Nazwisko i Imię]],ka_1500[],7,FALSE)</f>
        <v>III</v>
      </c>
      <c r="N17" s="55" t="e">
        <f>VLOOKUP(kb_5006[[#This Row],[Nazwisko i Imię]],ka_3000[],6,FALSE)</f>
        <v>#N/A</v>
      </c>
      <c r="O17" s="55" t="e">
        <f>VLOOKUP(kb_5006[[#This Row],[Nazwisko i Imię]],ka_3000[],7,FALSE)</f>
        <v>#N/A</v>
      </c>
    </row>
    <row r="18" spans="1:30" x14ac:dyDescent="0.2">
      <c r="A18" s="37">
        <v>15</v>
      </c>
      <c r="B18" s="72" t="s">
        <v>42</v>
      </c>
      <c r="C18" s="72" t="s">
        <v>43</v>
      </c>
      <c r="D18" s="49">
        <v>39037</v>
      </c>
      <c r="E18" s="50" t="s">
        <v>44</v>
      </c>
      <c r="F18" s="72" t="s">
        <v>69</v>
      </c>
      <c r="G18" s="51"/>
      <c r="H18" s="52" t="s">
        <v>283</v>
      </c>
      <c r="I18" s="52" t="s">
        <v>46</v>
      </c>
      <c r="J18" s="53" t="e">
        <f>VLOOKUP(kb_5006[[#This Row],[Nazwisko i Imię]],ka_1000[],6,FALSE)</f>
        <v>#N/A</v>
      </c>
      <c r="K18" s="53" t="e">
        <f>VLOOKUP(kb_5006[[#This Row],[Nazwisko i Imię]],ka_1000[],7,FALSE)</f>
        <v>#N/A</v>
      </c>
      <c r="L18" s="54" t="e">
        <f>VLOOKUP(kb_5006[[#This Row],[Nazwisko i Imię]],ka_1500[],6,FALSE)</f>
        <v>#N/A</v>
      </c>
      <c r="M18" s="54" t="e">
        <f>VLOOKUP(kb_5006[[#This Row],[Nazwisko i Imię]],ka_1500[],7,FALSE)</f>
        <v>#N/A</v>
      </c>
      <c r="N18" s="55" t="e">
        <f>VLOOKUP(kb_5006[[#This Row],[Nazwisko i Imię]],ka_3000[],6,FALSE)</f>
        <v>#N/A</v>
      </c>
      <c r="O18" s="55" t="e">
        <f>VLOOKUP(kb_5006[[#This Row],[Nazwisko i Imię]],ka_3000[],7,FALSE)</f>
        <v>#N/A</v>
      </c>
    </row>
    <row r="19" spans="1:30" x14ac:dyDescent="0.2">
      <c r="A19" s="37">
        <v>16</v>
      </c>
      <c r="B19" s="47"/>
      <c r="C19" s="39"/>
      <c r="D19" s="40"/>
      <c r="E19" s="41"/>
      <c r="F19" s="39"/>
      <c r="G19" s="51"/>
      <c r="H19" s="48"/>
      <c r="I19" s="48"/>
      <c r="J19" s="44"/>
      <c r="K19" s="44"/>
      <c r="L19" s="45"/>
      <c r="M19" s="45"/>
      <c r="N19" s="46"/>
      <c r="O19" s="46"/>
      <c r="P19" s="56"/>
    </row>
    <row r="20" spans="1:30" x14ac:dyDescent="0.2">
      <c r="A20" s="15"/>
      <c r="D20" s="1"/>
      <c r="F20" s="12"/>
      <c r="G20" s="13"/>
      <c r="H20" s="14"/>
      <c r="I20" s="14"/>
      <c r="J20" s="13"/>
      <c r="K20" s="13"/>
      <c r="L20" s="13"/>
      <c r="M20" s="13"/>
      <c r="N20" s="13"/>
      <c r="O20" s="13"/>
    </row>
    <row r="21" spans="1:30" x14ac:dyDescent="0.2">
      <c r="A21" s="15"/>
      <c r="D21" s="1"/>
      <c r="F21" s="12"/>
      <c r="G21" s="13"/>
      <c r="H21" s="14"/>
      <c r="I21" s="14"/>
      <c r="J21" s="13"/>
      <c r="K21" s="13"/>
      <c r="L21" s="13"/>
      <c r="M21" s="13"/>
      <c r="N21" s="13"/>
      <c r="O21" s="13"/>
    </row>
    <row r="22" spans="1:30" x14ac:dyDescent="0.2">
      <c r="A22" s="15"/>
      <c r="D22" s="1"/>
      <c r="F22" s="12"/>
      <c r="G22" s="13"/>
      <c r="H22" s="14"/>
      <c r="I22" s="14"/>
      <c r="J22" s="13"/>
      <c r="K22" s="13"/>
      <c r="L22" s="13"/>
      <c r="M22" s="13"/>
      <c r="N22" s="13"/>
      <c r="O22" s="13"/>
      <c r="U22" s="1"/>
      <c r="AD22" s="1"/>
    </row>
    <row r="23" spans="1:30" x14ac:dyDescent="0.2">
      <c r="A23" s="15"/>
      <c r="U23" s="1"/>
      <c r="AD23" s="1"/>
    </row>
    <row r="24" spans="1:30" x14ac:dyDescent="0.2">
      <c r="A24" s="15"/>
      <c r="U24" s="1"/>
      <c r="AD24" s="1"/>
    </row>
    <row r="25" spans="1:30" x14ac:dyDescent="0.2">
      <c r="A25" s="15"/>
      <c r="D25" s="1"/>
      <c r="F25" s="12"/>
      <c r="G25" s="13"/>
      <c r="H25" s="14"/>
      <c r="I25" s="14"/>
      <c r="J25" s="13"/>
      <c r="K25" s="13"/>
      <c r="L25" s="13"/>
      <c r="M25" s="13"/>
      <c r="N25" s="13"/>
      <c r="O25" s="13"/>
      <c r="U25" s="1"/>
      <c r="AD25" s="1"/>
    </row>
    <row r="26" spans="1:30" x14ac:dyDescent="0.2">
      <c r="A26" s="15"/>
      <c r="D26" s="19"/>
      <c r="E26" s="18"/>
      <c r="F26" s="20"/>
      <c r="G26" s="20"/>
      <c r="H26" s="21"/>
      <c r="I26" s="22"/>
      <c r="J26" s="20"/>
      <c r="L26" s="18"/>
      <c r="M26" s="18"/>
      <c r="N26" s="13"/>
      <c r="O26" s="13"/>
      <c r="U26" s="1"/>
      <c r="AD26" s="1"/>
    </row>
    <row r="27" spans="1:30" x14ac:dyDescent="0.2">
      <c r="A27" s="15"/>
      <c r="B27" s="18"/>
      <c r="D27" s="19"/>
      <c r="E27" s="18"/>
      <c r="F27" s="89"/>
      <c r="G27" s="89"/>
      <c r="H27" s="21"/>
      <c r="I27" s="22"/>
      <c r="J27" s="20"/>
      <c r="L27" s="18"/>
      <c r="M27" s="18"/>
      <c r="N27" s="13"/>
      <c r="O27" s="13"/>
      <c r="U27" s="1"/>
    </row>
    <row r="28" spans="1:30" x14ac:dyDescent="0.2">
      <c r="A28" s="15"/>
      <c r="B28" s="18"/>
      <c r="C28" s="91"/>
      <c r="D28" s="92"/>
      <c r="F28" s="93"/>
      <c r="G28" s="89"/>
      <c r="H28" s="90"/>
      <c r="I28" s="22"/>
      <c r="J28" s="20"/>
      <c r="L28" s="18"/>
      <c r="M28" s="18"/>
      <c r="N28" s="13"/>
      <c r="O28" s="13"/>
      <c r="U28" s="1"/>
    </row>
    <row r="29" spans="1:30" x14ac:dyDescent="0.2">
      <c r="A29" s="15"/>
      <c r="B29" s="18"/>
      <c r="C29" s="91"/>
      <c r="D29" s="92"/>
      <c r="F29" s="18"/>
      <c r="G29" s="89"/>
      <c r="H29" s="90"/>
      <c r="I29" s="22"/>
      <c r="J29" s="20"/>
      <c r="L29" s="18"/>
      <c r="M29" s="18"/>
      <c r="N29" s="13"/>
      <c r="O29" s="13"/>
      <c r="U29" s="1"/>
    </row>
    <row r="30" spans="1:30" x14ac:dyDescent="0.2">
      <c r="A30" s="15"/>
      <c r="B30" s="18"/>
      <c r="D30" s="19"/>
      <c r="F30" s="18"/>
      <c r="G30" s="89"/>
      <c r="H30" s="90"/>
      <c r="I30" s="22"/>
      <c r="J30" s="20"/>
      <c r="L30" s="18"/>
      <c r="M30" s="18"/>
      <c r="N30" s="13"/>
      <c r="O30" s="13"/>
    </row>
    <row r="31" spans="1:30" x14ac:dyDescent="0.2">
      <c r="A31" s="15"/>
      <c r="B31" s="18"/>
      <c r="C31" s="94"/>
      <c r="D31" s="95"/>
      <c r="F31" s="96"/>
      <c r="G31" s="89"/>
      <c r="H31" s="90"/>
      <c r="I31" s="22"/>
      <c r="J31" s="20"/>
      <c r="L31" s="18"/>
      <c r="M31" s="18"/>
      <c r="N31" s="13"/>
      <c r="O31" s="13"/>
    </row>
    <row r="32" spans="1:30" x14ac:dyDescent="0.2">
      <c r="A32" s="15"/>
      <c r="B32" s="18"/>
      <c r="C32" s="94"/>
      <c r="D32" s="95"/>
      <c r="F32" s="96"/>
      <c r="G32" s="89"/>
      <c r="H32" s="90"/>
      <c r="I32" s="22"/>
      <c r="J32" s="20"/>
      <c r="L32" s="18"/>
      <c r="M32" s="18"/>
      <c r="N32" s="13"/>
      <c r="O32" s="13"/>
    </row>
    <row r="33" spans="1:15" x14ac:dyDescent="0.2">
      <c r="A33" s="15"/>
      <c r="B33" s="18"/>
      <c r="D33" s="19"/>
      <c r="E33" s="18"/>
      <c r="F33" s="89"/>
      <c r="G33" s="89"/>
      <c r="H33" s="90"/>
      <c r="I33" s="22"/>
      <c r="J33" s="20"/>
      <c r="L33" s="18"/>
      <c r="M33" s="18"/>
      <c r="N33" s="13"/>
      <c r="O33" s="13"/>
    </row>
    <row r="34" spans="1:15" x14ac:dyDescent="0.2">
      <c r="B34" s="18"/>
      <c r="D34" s="19"/>
      <c r="E34" s="18"/>
      <c r="F34" s="20"/>
      <c r="G34" s="20"/>
      <c r="H34" s="21"/>
      <c r="I34" s="22"/>
      <c r="J34" s="20"/>
      <c r="L34" s="18"/>
      <c r="M34" s="18"/>
    </row>
    <row r="35" spans="1:15" x14ac:dyDescent="0.2">
      <c r="B35" s="18"/>
      <c r="D35" s="19"/>
      <c r="E35" s="18"/>
      <c r="F35" s="20"/>
      <c r="G35" s="20"/>
      <c r="H35" s="21"/>
      <c r="I35" s="22"/>
      <c r="J35" s="20"/>
      <c r="L35" s="18"/>
      <c r="M35" s="18"/>
    </row>
    <row r="36" spans="1:15" x14ac:dyDescent="0.2">
      <c r="B36" s="18"/>
      <c r="D36" s="19"/>
      <c r="E36" s="18"/>
      <c r="F36" s="20"/>
      <c r="G36" s="20"/>
      <c r="H36" s="21"/>
      <c r="I36" s="22"/>
      <c r="J36" s="20"/>
      <c r="L36" s="18"/>
      <c r="M36" s="18"/>
    </row>
    <row r="37" spans="1:15" x14ac:dyDescent="0.2">
      <c r="B37" s="18"/>
      <c r="D37" s="19"/>
      <c r="E37" s="18"/>
      <c r="F37" s="20"/>
      <c r="G37" s="20"/>
      <c r="H37" s="21"/>
      <c r="I37" s="22"/>
      <c r="J37" s="20"/>
      <c r="L37" s="18"/>
      <c r="M37" s="18"/>
    </row>
    <row r="38" spans="1:15" x14ac:dyDescent="0.2">
      <c r="B38" s="18"/>
      <c r="D38" s="19"/>
      <c r="E38" s="18"/>
      <c r="F38" s="20"/>
      <c r="G38" s="20"/>
      <c r="H38" s="21"/>
      <c r="I38" s="22"/>
      <c r="J38" s="20"/>
      <c r="L38" s="18"/>
      <c r="M38" s="18"/>
    </row>
    <row r="39" spans="1:15" x14ac:dyDescent="0.2">
      <c r="B39" s="18"/>
      <c r="D39" s="19"/>
      <c r="E39" s="18"/>
      <c r="F39" s="20"/>
      <c r="G39" s="20"/>
      <c r="H39" s="21"/>
      <c r="I39" s="22"/>
      <c r="J39" s="20"/>
      <c r="L39" s="18"/>
      <c r="M39" s="18"/>
    </row>
    <row r="40" spans="1:15" x14ac:dyDescent="0.2">
      <c r="B40" s="18"/>
      <c r="D40" s="19"/>
      <c r="E40" s="18"/>
      <c r="F40" s="20"/>
      <c r="G40" s="20"/>
      <c r="H40" s="21"/>
      <c r="I40" s="22"/>
      <c r="J40" s="20"/>
      <c r="L40" s="18"/>
      <c r="M40" s="18"/>
    </row>
    <row r="41" spans="1:15" x14ac:dyDescent="0.2">
      <c r="B41" s="18"/>
      <c r="D41" s="19"/>
      <c r="E41" s="18"/>
      <c r="F41" s="20"/>
      <c r="G41" s="20"/>
      <c r="H41" s="21"/>
      <c r="I41" s="22"/>
      <c r="J41" s="20"/>
      <c r="L41" s="18"/>
      <c r="M41" s="18"/>
    </row>
  </sheetData>
  <mergeCells count="4"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0"/>
  <sheetViews>
    <sheetView topLeftCell="A2" workbookViewId="0">
      <selection activeCell="C23" sqref="C23"/>
    </sheetView>
  </sheetViews>
  <sheetFormatPr baseColWidth="10" defaultColWidth="8.83203125" defaultRowHeight="15" x14ac:dyDescent="0.2"/>
  <cols>
    <col min="1" max="1" width="5.5" bestFit="1" customWidth="1"/>
    <col min="2" max="2" width="20.6640625" bestFit="1" customWidth="1"/>
    <col min="3" max="3" width="27.33203125" bestFit="1" customWidth="1"/>
    <col min="4" max="5" width="9.83203125" bestFit="1" customWidth="1"/>
    <col min="6" max="6" width="9.33203125" customWidth="1"/>
    <col min="7" max="7" width="12.33203125" customWidth="1"/>
    <col min="8" max="8" width="11.1640625" customWidth="1"/>
    <col min="9" max="9" width="10.1640625" customWidth="1"/>
    <col min="11" max="11" width="9.1640625" bestFit="1" customWidth="1"/>
    <col min="12" max="14" width="11.5" bestFit="1" customWidth="1"/>
    <col min="20" max="20" width="15.6640625" customWidth="1"/>
    <col min="22" max="22" width="9.1640625" customWidth="1"/>
    <col min="23" max="23" width="9.33203125" customWidth="1"/>
    <col min="24" max="24" width="10.83203125" customWidth="1"/>
    <col min="29" max="29" width="15.6640625" customWidth="1"/>
    <col min="31" max="31" width="9.1640625" customWidth="1"/>
    <col min="32" max="32" width="9.33203125" customWidth="1"/>
    <col min="33" max="33" width="10.83203125" customWidth="1"/>
    <col min="38" max="38" width="15.6640625" customWidth="1"/>
    <col min="40" max="40" width="9.1640625" customWidth="1"/>
    <col min="41" max="41" width="9.33203125" customWidth="1"/>
    <col min="42" max="42" width="10.83203125" customWidth="1"/>
  </cols>
  <sheetData>
    <row r="1" spans="1:29" x14ac:dyDescent="0.2">
      <c r="H1" s="97" t="s">
        <v>56</v>
      </c>
      <c r="I1" s="97"/>
      <c r="J1" s="98" t="s">
        <v>57</v>
      </c>
      <c r="K1" s="98"/>
      <c r="L1" s="99" t="s">
        <v>58</v>
      </c>
      <c r="M1" s="99"/>
      <c r="N1" s="100" t="s">
        <v>60</v>
      </c>
      <c r="O1" s="100"/>
    </row>
    <row r="2" spans="1:29" x14ac:dyDescent="0.2">
      <c r="A2" s="5" t="s">
        <v>68</v>
      </c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61</v>
      </c>
      <c r="H2" s="6" t="s">
        <v>49</v>
      </c>
      <c r="I2" s="6" t="s">
        <v>55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7" t="s">
        <v>67</v>
      </c>
    </row>
    <row r="3" spans="1:29" x14ac:dyDescent="0.2">
      <c r="A3" s="35">
        <v>1</v>
      </c>
      <c r="B3" s="8" t="s">
        <v>77</v>
      </c>
      <c r="C3" s="8" t="s">
        <v>27</v>
      </c>
      <c r="D3" s="61">
        <v>38980</v>
      </c>
      <c r="E3" s="62" t="s">
        <v>78</v>
      </c>
      <c r="F3" s="8" t="s">
        <v>69</v>
      </c>
      <c r="G3" s="60"/>
      <c r="H3" s="63" t="s">
        <v>408</v>
      </c>
      <c r="I3" s="63" t="s">
        <v>108</v>
      </c>
      <c r="J3" s="9" t="str">
        <f>VLOOKUP(kb_50061317[[#This Row],[Nazwisko i Imię]],mb_100020[],6,FALSE)</f>
        <v>1:14.87</v>
      </c>
      <c r="K3" s="9" t="str">
        <f>VLOOKUP(kb_50061317[[#This Row],[Nazwisko i Imię]],mb_100020[],7,FALSE)</f>
        <v>I</v>
      </c>
      <c r="L3" s="10" t="str">
        <f>VLOOKUP(kb_50061317[[#This Row],[Nazwisko i Imię]],mb_150019[],6,FALSE)</f>
        <v>1:59.24</v>
      </c>
      <c r="M3" s="10" t="str">
        <f>VLOOKUP(kb_50061317[[#This Row],[Nazwisko i Imię]],mb_150019[],7,FALSE)</f>
        <v>II</v>
      </c>
      <c r="N3" s="11" t="e">
        <f>VLOOKUP(kb_50061317[[#This Row],[Nazwisko i Imię]],mb_300018[],6,FALSE)</f>
        <v>#N/A</v>
      </c>
      <c r="O3" s="11" t="e">
        <f>VLOOKUP(kb_50061317[[#This Row],[Nazwisko i Imię]],mb_300018[],7,FALSE)</f>
        <v>#N/A</v>
      </c>
    </row>
    <row r="4" spans="1:29" x14ac:dyDescent="0.2">
      <c r="A4" s="35">
        <v>2</v>
      </c>
      <c r="B4" s="8" t="s">
        <v>75</v>
      </c>
      <c r="C4" s="8" t="s">
        <v>12</v>
      </c>
      <c r="D4" s="61">
        <v>38692</v>
      </c>
      <c r="E4" s="62" t="s">
        <v>76</v>
      </c>
      <c r="F4" s="8" t="s">
        <v>70</v>
      </c>
      <c r="G4" s="60"/>
      <c r="H4" s="63" t="s">
        <v>409</v>
      </c>
      <c r="I4" s="63" t="s">
        <v>108</v>
      </c>
      <c r="J4" s="9" t="str">
        <f>VLOOKUP(kb_50061317[[#This Row],[Nazwisko i Imię]],mb_100020[],6,FALSE)</f>
        <v>1:12.62</v>
      </c>
      <c r="K4" s="9" t="str">
        <f>VLOOKUP(kb_50061317[[#This Row],[Nazwisko i Imię]],mb_100020[],7,FALSE)</f>
        <v>I</v>
      </c>
      <c r="L4" s="10" t="str">
        <f>VLOOKUP(kb_50061317[[#This Row],[Nazwisko i Imię]],mb_150019[],6,FALSE)</f>
        <v>1:52.62</v>
      </c>
      <c r="M4" s="10" t="str">
        <f>VLOOKUP(kb_50061317[[#This Row],[Nazwisko i Imię]],mb_150019[],7,FALSE)</f>
        <v>I</v>
      </c>
      <c r="N4" s="11" t="e">
        <f>VLOOKUP(kb_50061317[[#This Row],[Nazwisko i Imię]],mb_300018[],6,FALSE)</f>
        <v>#N/A</v>
      </c>
      <c r="O4" s="11" t="e">
        <f>VLOOKUP(kb_50061317[[#This Row],[Nazwisko i Imię]],mb_300018[],7,FALSE)</f>
        <v>#N/A</v>
      </c>
      <c r="R4" s="18"/>
      <c r="T4" s="19"/>
      <c r="U4" s="18"/>
      <c r="V4" s="20"/>
      <c r="W4" s="20"/>
      <c r="X4" s="21"/>
      <c r="Y4" s="22"/>
      <c r="Z4" s="20"/>
      <c r="AA4" s="20"/>
      <c r="AB4" s="18"/>
      <c r="AC4" s="18"/>
    </row>
    <row r="5" spans="1:29" x14ac:dyDescent="0.2">
      <c r="A5" s="35">
        <v>3</v>
      </c>
      <c r="B5" s="8" t="s">
        <v>72</v>
      </c>
      <c r="C5" s="8" t="s">
        <v>73</v>
      </c>
      <c r="D5" s="61">
        <v>38609</v>
      </c>
      <c r="E5" s="62" t="s">
        <v>74</v>
      </c>
      <c r="F5" s="8" t="s">
        <v>70</v>
      </c>
      <c r="G5" s="60"/>
      <c r="H5" s="63" t="s">
        <v>410</v>
      </c>
      <c r="I5" s="63" t="s">
        <v>108</v>
      </c>
      <c r="J5" s="9" t="str">
        <f>VLOOKUP(kb_50061317[[#This Row],[Nazwisko i Imię]],mb_100020[],6,FALSE)</f>
        <v>1:11.72</v>
      </c>
      <c r="K5" s="9" t="str">
        <f>VLOOKUP(kb_50061317[[#This Row],[Nazwisko i Imię]],mb_100020[],7,FALSE)</f>
        <v>I</v>
      </c>
      <c r="L5" s="10" t="str">
        <f>VLOOKUP(kb_50061317[[#This Row],[Nazwisko i Imię]],mb_150019[],6,FALSE)</f>
        <v>1:51.27</v>
      </c>
      <c r="M5" s="10" t="str">
        <f>VLOOKUP(kb_50061317[[#This Row],[Nazwisko i Imię]],mb_150019[],7,FALSE)</f>
        <v>I</v>
      </c>
      <c r="N5" s="11" t="str">
        <f>VLOOKUP(kb_50061317[[#This Row],[Nazwisko i Imię]],mb_300018[],6,FALSE)</f>
        <v>3:55.14</v>
      </c>
      <c r="O5" s="11" t="str">
        <f>VLOOKUP(kb_50061317[[#This Row],[Nazwisko i Imię]],mb_300018[],7,FALSE)</f>
        <v>M</v>
      </c>
      <c r="R5" s="18"/>
      <c r="T5" s="19"/>
      <c r="U5" s="18"/>
      <c r="V5" s="20"/>
      <c r="W5" s="20"/>
      <c r="X5" s="21"/>
      <c r="Y5" s="22"/>
      <c r="Z5" s="20"/>
      <c r="AA5" s="20"/>
      <c r="AB5" s="18"/>
      <c r="AC5" s="18"/>
    </row>
    <row r="6" spans="1:29" x14ac:dyDescent="0.2">
      <c r="A6" s="35">
        <v>4</v>
      </c>
      <c r="B6" s="8" t="s">
        <v>79</v>
      </c>
      <c r="C6" s="8" t="s">
        <v>6</v>
      </c>
      <c r="D6" s="61">
        <v>38576</v>
      </c>
      <c r="E6" s="62" t="s">
        <v>80</v>
      </c>
      <c r="F6" s="8" t="s">
        <v>70</v>
      </c>
      <c r="G6" s="60"/>
      <c r="H6" s="63" t="s">
        <v>411</v>
      </c>
      <c r="I6" s="63" t="s">
        <v>4</v>
      </c>
      <c r="J6" s="9" t="str">
        <f>VLOOKUP(kb_50061317[[#This Row],[Nazwisko i Imię]],mb_100020[],6,FALSE)</f>
        <v>1:13.63</v>
      </c>
      <c r="K6" s="9" t="str">
        <f>VLOOKUP(kb_50061317[[#This Row],[Nazwisko i Imię]],mb_100020[],7,FALSE)</f>
        <v>I</v>
      </c>
      <c r="L6" s="10" t="str">
        <f>VLOOKUP(kb_50061317[[#This Row],[Nazwisko i Imię]],mb_150019[],6,FALSE)</f>
        <v>1:52.29</v>
      </c>
      <c r="M6" s="10" t="str">
        <f>VLOOKUP(kb_50061317[[#This Row],[Nazwisko i Imię]],mb_150019[],7,FALSE)</f>
        <v>I</v>
      </c>
      <c r="N6" s="11" t="str">
        <f>VLOOKUP(kb_50061317[[#This Row],[Nazwisko i Imię]],mb_300018[],6,FALSE)</f>
        <v>4:01.54</v>
      </c>
      <c r="O6" s="11" t="str">
        <f>VLOOKUP(kb_50061317[[#This Row],[Nazwisko i Imię]],mb_300018[],7,FALSE)</f>
        <v>I</v>
      </c>
      <c r="R6" s="18"/>
      <c r="T6" s="19"/>
      <c r="U6" s="18"/>
      <c r="V6" s="20"/>
      <c r="W6" s="20"/>
      <c r="X6" s="21"/>
      <c r="Y6" s="22"/>
      <c r="Z6" s="20"/>
      <c r="AA6" s="20"/>
      <c r="AB6" s="18"/>
      <c r="AC6" s="18"/>
    </row>
    <row r="7" spans="1:29" x14ac:dyDescent="0.2">
      <c r="A7" s="35">
        <v>5</v>
      </c>
      <c r="B7" s="8" t="s">
        <v>82</v>
      </c>
      <c r="C7" s="8" t="s">
        <v>27</v>
      </c>
      <c r="D7" s="61">
        <v>38799</v>
      </c>
      <c r="E7" s="62" t="s">
        <v>83</v>
      </c>
      <c r="F7" s="8" t="s">
        <v>70</v>
      </c>
      <c r="G7" s="60"/>
      <c r="H7" s="63" t="s">
        <v>412</v>
      </c>
      <c r="I7" s="63" t="s">
        <v>4</v>
      </c>
      <c r="J7" s="9" t="str">
        <f>VLOOKUP(kb_50061317[[#This Row],[Nazwisko i Imię]],mb_100020[],6,FALSE)</f>
        <v>1:13.45</v>
      </c>
      <c r="K7" s="9" t="str">
        <f>VLOOKUP(kb_50061317[[#This Row],[Nazwisko i Imię]],mb_100020[],7,FALSE)</f>
        <v>I</v>
      </c>
      <c r="L7" s="10" t="str">
        <f>VLOOKUP(kb_50061317[[#This Row],[Nazwisko i Imię]],mb_150019[],6,FALSE)</f>
        <v>1:52.91</v>
      </c>
      <c r="M7" s="10" t="str">
        <f>VLOOKUP(kb_50061317[[#This Row],[Nazwisko i Imię]],mb_150019[],7,FALSE)</f>
        <v>I</v>
      </c>
      <c r="N7" s="11" t="str">
        <f>VLOOKUP(kb_50061317[[#This Row],[Nazwisko i Imię]],mb_300018[],6,FALSE)</f>
        <v>4:02.56</v>
      </c>
      <c r="O7" s="11" t="str">
        <f>VLOOKUP(kb_50061317[[#This Row],[Nazwisko i Imię]],mb_300018[],7,FALSE)</f>
        <v>I</v>
      </c>
      <c r="R7" s="18"/>
      <c r="T7" s="19"/>
      <c r="U7" s="18"/>
      <c r="V7" s="20"/>
      <c r="W7" s="20"/>
      <c r="X7" s="21"/>
      <c r="Y7" s="22"/>
      <c r="Z7" s="20"/>
      <c r="AA7" s="20"/>
      <c r="AB7" s="18"/>
      <c r="AC7" s="18"/>
    </row>
    <row r="8" spans="1:29" x14ac:dyDescent="0.2">
      <c r="A8" s="35">
        <v>6</v>
      </c>
      <c r="B8" s="8" t="s">
        <v>84</v>
      </c>
      <c r="C8" s="8" t="s">
        <v>45</v>
      </c>
      <c r="D8" s="61">
        <v>38911</v>
      </c>
      <c r="E8" s="62" t="s">
        <v>414</v>
      </c>
      <c r="F8" s="8" t="s">
        <v>69</v>
      </c>
      <c r="G8" s="60"/>
      <c r="H8" s="63" t="s">
        <v>413</v>
      </c>
      <c r="I8" s="63" t="s">
        <v>4</v>
      </c>
      <c r="J8" s="9" t="str">
        <f>VLOOKUP(kb_50061317[[#This Row],[Nazwisko i Imię]],mb_100020[],6,FALSE)</f>
        <v>1:18.40</v>
      </c>
      <c r="K8" s="9" t="str">
        <f>VLOOKUP(kb_50061317[[#This Row],[Nazwisko i Imię]],mb_100020[],7,FALSE)</f>
        <v>II</v>
      </c>
      <c r="L8" s="10" t="str">
        <f>VLOOKUP(kb_50061317[[#This Row],[Nazwisko i Imię]],mb_150019[],6,FALSE)</f>
        <v>2:05.16</v>
      </c>
      <c r="M8" s="10" t="str">
        <f>VLOOKUP(kb_50061317[[#This Row],[Nazwisko i Imię]],mb_150019[],7,FALSE)</f>
        <v>II</v>
      </c>
      <c r="N8" s="11" t="e">
        <f>VLOOKUP(kb_50061317[[#This Row],[Nazwisko i Imię]],mb_300018[],6,FALSE)</f>
        <v>#N/A</v>
      </c>
      <c r="O8" s="11" t="e">
        <f>VLOOKUP(kb_50061317[[#This Row],[Nazwisko i Imię]],mb_300018[],7,FALSE)</f>
        <v>#N/A</v>
      </c>
      <c r="R8" s="18"/>
      <c r="T8" s="19"/>
      <c r="U8" s="18"/>
      <c r="V8" s="20"/>
      <c r="W8" s="20"/>
      <c r="X8" s="21"/>
      <c r="Y8" s="22"/>
      <c r="Z8" s="20"/>
      <c r="AA8" s="20"/>
      <c r="AB8" s="18"/>
      <c r="AC8" s="18"/>
    </row>
    <row r="9" spans="1:29" x14ac:dyDescent="0.2">
      <c r="A9" s="35">
        <v>7</v>
      </c>
      <c r="B9" s="8" t="s">
        <v>81</v>
      </c>
      <c r="C9" s="8" t="s">
        <v>37</v>
      </c>
      <c r="D9" s="61">
        <v>38608</v>
      </c>
      <c r="E9" s="62" t="s">
        <v>416</v>
      </c>
      <c r="F9" s="8" t="s">
        <v>70</v>
      </c>
      <c r="G9" s="60"/>
      <c r="H9" s="63" t="s">
        <v>415</v>
      </c>
      <c r="I9" s="63" t="s">
        <v>4</v>
      </c>
      <c r="J9" s="9" t="str">
        <f>VLOOKUP(kb_50061317[[#This Row],[Nazwisko i Imię]],mb_100020[],6,FALSE)</f>
        <v>1:16.00</v>
      </c>
      <c r="K9" s="9" t="str">
        <f>VLOOKUP(kb_50061317[[#This Row],[Nazwisko i Imię]],mb_100020[],7,FALSE)</f>
        <v>I</v>
      </c>
      <c r="L9" s="10" t="str">
        <f>VLOOKUP(kb_50061317[[#This Row],[Nazwisko i Imię]],mb_150019[],6,FALSE)</f>
        <v>1:55.63</v>
      </c>
      <c r="M9" s="10" t="str">
        <f>VLOOKUP(kb_50061317[[#This Row],[Nazwisko i Imię]],mb_150019[],7,FALSE)</f>
        <v>I</v>
      </c>
      <c r="N9" s="11" t="str">
        <f>VLOOKUP(kb_50061317[[#This Row],[Nazwisko i Imię]],mb_300018[],6,FALSE)</f>
        <v>4:10.96</v>
      </c>
      <c r="O9" s="11" t="str">
        <f>VLOOKUP(kb_50061317[[#This Row],[Nazwisko i Imię]],mb_300018[],7,FALSE)</f>
        <v>I</v>
      </c>
      <c r="R9" s="18"/>
      <c r="T9" s="19"/>
      <c r="U9" s="18"/>
      <c r="V9" s="20"/>
      <c r="W9" s="20"/>
      <c r="X9" s="21"/>
      <c r="Y9" s="22"/>
      <c r="Z9" s="20"/>
      <c r="AA9" s="20"/>
      <c r="AB9" s="18"/>
      <c r="AC9" s="18"/>
    </row>
    <row r="10" spans="1:29" x14ac:dyDescent="0.2">
      <c r="A10" s="35">
        <v>8</v>
      </c>
      <c r="B10" s="8" t="s">
        <v>85</v>
      </c>
      <c r="C10" s="8" t="s">
        <v>12</v>
      </c>
      <c r="D10" s="61">
        <v>38848</v>
      </c>
      <c r="E10" s="62" t="s">
        <v>86</v>
      </c>
      <c r="F10" s="8" t="s">
        <v>70</v>
      </c>
      <c r="G10" s="60"/>
      <c r="H10" s="63" t="s">
        <v>325</v>
      </c>
      <c r="I10" s="63" t="s">
        <v>4</v>
      </c>
      <c r="J10" s="9" t="str">
        <f>VLOOKUP(kb_50061317[[#This Row],[Nazwisko i Imię]],mb_100020[],6,FALSE)</f>
        <v>1:14.98</v>
      </c>
      <c r="K10" s="9" t="str">
        <f>VLOOKUP(kb_50061317[[#This Row],[Nazwisko i Imię]],mb_100020[],7,FALSE)</f>
        <v>I</v>
      </c>
      <c r="L10" s="10" t="str">
        <f>VLOOKUP(kb_50061317[[#This Row],[Nazwisko i Imię]],mb_150019[],6,FALSE)</f>
        <v>1:52.98</v>
      </c>
      <c r="M10" s="10" t="str">
        <f>VLOOKUP(kb_50061317[[#This Row],[Nazwisko i Imię]],mb_150019[],7,FALSE)</f>
        <v>I</v>
      </c>
      <c r="N10" s="11" t="str">
        <f>VLOOKUP(kb_50061317[[#This Row],[Nazwisko i Imię]],mb_300018[],6,FALSE)</f>
        <v>3:59.12</v>
      </c>
      <c r="O10" s="11" t="str">
        <f>VLOOKUP(kb_50061317[[#This Row],[Nazwisko i Imię]],mb_300018[],7,FALSE)</f>
        <v>I</v>
      </c>
      <c r="R10" s="18"/>
      <c r="T10" s="19"/>
      <c r="U10" s="18"/>
      <c r="V10" s="20"/>
      <c r="W10" s="20"/>
      <c r="X10" s="21"/>
      <c r="Y10" s="22"/>
      <c r="Z10" s="20"/>
      <c r="AA10" s="20"/>
      <c r="AB10" s="18"/>
      <c r="AC10" s="18"/>
    </row>
    <row r="11" spans="1:29" x14ac:dyDescent="0.2">
      <c r="A11" s="35">
        <v>9</v>
      </c>
      <c r="B11" s="8" t="s">
        <v>87</v>
      </c>
      <c r="C11" s="8" t="s">
        <v>12</v>
      </c>
      <c r="D11" s="61">
        <v>39198</v>
      </c>
      <c r="E11" s="62" t="s">
        <v>88</v>
      </c>
      <c r="F11" s="8" t="s">
        <v>69</v>
      </c>
      <c r="G11" s="60"/>
      <c r="H11" s="63" t="s">
        <v>487</v>
      </c>
      <c r="I11" s="63" t="s">
        <v>4</v>
      </c>
      <c r="J11" s="9" t="str">
        <f>VLOOKUP(kb_50061317[[#This Row],[Nazwisko i Imię]],mb_100020[],6,FALSE)</f>
        <v>1:19.67</v>
      </c>
      <c r="K11" s="9" t="str">
        <f>VLOOKUP(kb_50061317[[#This Row],[Nazwisko i Imię]],mb_100020[],7,FALSE)</f>
        <v>II</v>
      </c>
      <c r="L11" s="10" t="str">
        <f>VLOOKUP(kb_50061317[[#This Row],[Nazwisko i Imię]],mb_150019[],6,FALSE)</f>
        <v>2:08.52</v>
      </c>
      <c r="M11" s="10" t="str">
        <f>VLOOKUP(kb_50061317[[#This Row],[Nazwisko i Imię]],mb_150019[],7,FALSE)</f>
        <v>III</v>
      </c>
      <c r="N11" s="11" t="str">
        <f>VLOOKUP(kb_50061317[[#This Row],[Nazwisko i Imię]],mb_300018[],6,FALSE)</f>
        <v>4:49.94</v>
      </c>
      <c r="O11" s="11" t="str">
        <f>VLOOKUP(kb_50061317[[#This Row],[Nazwisko i Imię]],mb_300018[],7,FALSE)</f>
        <v>III</v>
      </c>
      <c r="R11" s="18"/>
      <c r="T11" s="19"/>
      <c r="U11" s="18"/>
      <c r="V11" s="20"/>
      <c r="W11" s="20"/>
      <c r="X11" s="21"/>
      <c r="Y11" s="22"/>
      <c r="Z11" s="20"/>
      <c r="AA11" s="20"/>
      <c r="AB11" s="18"/>
      <c r="AC11" s="18"/>
    </row>
    <row r="12" spans="1:29" x14ac:dyDescent="0.2">
      <c r="A12" s="35">
        <v>10</v>
      </c>
      <c r="B12" s="8" t="s">
        <v>91</v>
      </c>
      <c r="C12" s="8" t="s">
        <v>27</v>
      </c>
      <c r="D12" s="61">
        <v>39071</v>
      </c>
      <c r="E12" s="62" t="s">
        <v>92</v>
      </c>
      <c r="F12" s="8" t="s">
        <v>69</v>
      </c>
      <c r="G12" s="60"/>
      <c r="H12" s="63" t="s">
        <v>417</v>
      </c>
      <c r="I12" s="63" t="s">
        <v>4</v>
      </c>
      <c r="J12" s="9" t="str">
        <f>VLOOKUP(kb_50061317[[#This Row],[Nazwisko i Imię]],mb_100020[],6,FALSE)</f>
        <v>1:20.24</v>
      </c>
      <c r="K12" s="9" t="str">
        <f>VLOOKUP(kb_50061317[[#This Row],[Nazwisko i Imię]],mb_100020[],7,FALSE)</f>
        <v>II</v>
      </c>
      <c r="L12" s="10" t="str">
        <f>VLOOKUP(kb_50061317[[#This Row],[Nazwisko i Imię]],mb_150019[],6,FALSE)</f>
        <v>2:06.15</v>
      </c>
      <c r="M12" s="10" t="str">
        <f>VLOOKUP(kb_50061317[[#This Row],[Nazwisko i Imię]],mb_150019[],7,FALSE)</f>
        <v>II</v>
      </c>
      <c r="N12" s="11" t="e">
        <f>VLOOKUP(kb_50061317[[#This Row],[Nazwisko i Imię]],mb_300018[],6,FALSE)</f>
        <v>#N/A</v>
      </c>
      <c r="O12" s="11" t="e">
        <f>VLOOKUP(kb_50061317[[#This Row],[Nazwisko i Imię]],mb_300018[],7,FALSE)</f>
        <v>#N/A</v>
      </c>
      <c r="R12" s="18"/>
      <c r="T12" s="19"/>
      <c r="U12" s="18"/>
      <c r="V12" s="20"/>
      <c r="W12" s="20"/>
      <c r="X12" s="21"/>
      <c r="Y12" s="22"/>
      <c r="Z12" s="20"/>
      <c r="AA12" s="20"/>
      <c r="AB12" s="18"/>
      <c r="AC12" s="18"/>
    </row>
    <row r="13" spans="1:29" x14ac:dyDescent="0.2">
      <c r="A13" s="35">
        <v>11</v>
      </c>
      <c r="B13" s="8" t="s">
        <v>93</v>
      </c>
      <c r="C13" s="8" t="s">
        <v>12</v>
      </c>
      <c r="D13" s="61">
        <v>39160</v>
      </c>
      <c r="E13" s="62" t="s">
        <v>94</v>
      </c>
      <c r="F13" s="8" t="s">
        <v>69</v>
      </c>
      <c r="G13" s="60"/>
      <c r="H13" s="63" t="s">
        <v>488</v>
      </c>
      <c r="I13" s="63" t="s">
        <v>4</v>
      </c>
      <c r="J13" s="9" t="str">
        <f>VLOOKUP(kb_50061317[[#This Row],[Nazwisko i Imię]],mb_100020[],6,FALSE)</f>
        <v>1:17.46</v>
      </c>
      <c r="K13" s="9" t="str">
        <f>VLOOKUP(kb_50061317[[#This Row],[Nazwisko i Imię]],mb_100020[],7,FALSE)</f>
        <v>II</v>
      </c>
      <c r="L13" s="10" t="str">
        <f>VLOOKUP(kb_50061317[[#This Row],[Nazwisko i Imię]],mb_150019[],6,FALSE)</f>
        <v>1:59.80</v>
      </c>
      <c r="M13" s="10" t="str">
        <f>VLOOKUP(kb_50061317[[#This Row],[Nazwisko i Imię]],mb_150019[],7,FALSE)</f>
        <v>II</v>
      </c>
      <c r="N13" s="11" t="str">
        <f>VLOOKUP(kb_50061317[[#This Row],[Nazwisko i Imię]],mb_300018[],6,FALSE)</f>
        <v>4:31.36</v>
      </c>
      <c r="O13" s="11" t="str">
        <f>VLOOKUP(kb_50061317[[#This Row],[Nazwisko i Imię]],mb_300018[],7,FALSE)</f>
        <v>II</v>
      </c>
      <c r="R13" s="18"/>
      <c r="T13" s="19"/>
      <c r="U13" s="18"/>
      <c r="V13" s="20"/>
      <c r="W13" s="20"/>
      <c r="X13" s="21"/>
      <c r="Y13" s="22"/>
      <c r="Z13" s="20"/>
      <c r="AA13" s="20"/>
      <c r="AB13" s="18"/>
      <c r="AC13" s="18"/>
    </row>
    <row r="14" spans="1:29" x14ac:dyDescent="0.2">
      <c r="A14" s="35">
        <v>12</v>
      </c>
      <c r="B14" s="8" t="s">
        <v>97</v>
      </c>
      <c r="C14" s="8" t="s">
        <v>98</v>
      </c>
      <c r="D14" s="61">
        <v>39017</v>
      </c>
      <c r="E14" s="62" t="s">
        <v>99</v>
      </c>
      <c r="F14" s="8" t="s">
        <v>69</v>
      </c>
      <c r="G14" s="60"/>
      <c r="H14" s="63" t="s">
        <v>418</v>
      </c>
      <c r="I14" s="63" t="s">
        <v>14</v>
      </c>
      <c r="J14" s="9" t="str">
        <f>VLOOKUP(kb_50061317[[#This Row],[Nazwisko i Imię]],mb_100020[],6,FALSE)</f>
        <v>1:19.04</v>
      </c>
      <c r="K14" s="9" t="str">
        <f>VLOOKUP(kb_50061317[[#This Row],[Nazwisko i Imię]],mb_100020[],7,FALSE)</f>
        <v>II</v>
      </c>
      <c r="L14" s="10" t="str">
        <f>VLOOKUP(kb_50061317[[#This Row],[Nazwisko i Imię]],mb_150019[],6,FALSE)</f>
        <v>2:07.12</v>
      </c>
      <c r="M14" s="10" t="str">
        <f>VLOOKUP(kb_50061317[[#This Row],[Nazwisko i Imię]],mb_150019[],7,FALSE)</f>
        <v>III</v>
      </c>
      <c r="N14" s="11" t="str">
        <f>VLOOKUP(kb_50061317[[#This Row],[Nazwisko i Imię]],mb_300018[],6,FALSE)</f>
        <v>4:48.19</v>
      </c>
      <c r="O14" s="11" t="str">
        <f>VLOOKUP(kb_50061317[[#This Row],[Nazwisko i Imię]],mb_300018[],7,FALSE)</f>
        <v>III</v>
      </c>
      <c r="R14" s="18"/>
      <c r="T14" s="19"/>
      <c r="U14" s="18"/>
      <c r="V14" s="20"/>
      <c r="W14" s="20"/>
      <c r="X14" s="21"/>
      <c r="Y14" s="22"/>
      <c r="Z14" s="20"/>
      <c r="AA14" s="20"/>
      <c r="AB14" s="18"/>
      <c r="AC14" s="18"/>
    </row>
    <row r="15" spans="1:29" x14ac:dyDescent="0.2">
      <c r="A15" s="35">
        <v>13</v>
      </c>
      <c r="B15" s="8" t="s">
        <v>95</v>
      </c>
      <c r="C15" s="8" t="s">
        <v>27</v>
      </c>
      <c r="D15" s="61">
        <v>39189</v>
      </c>
      <c r="E15" s="62" t="s">
        <v>96</v>
      </c>
      <c r="F15" s="8" t="s">
        <v>69</v>
      </c>
      <c r="G15" s="60"/>
      <c r="H15" s="63" t="s">
        <v>419</v>
      </c>
      <c r="I15" s="63" t="s">
        <v>14</v>
      </c>
      <c r="J15" s="9" t="str">
        <f>VLOOKUP(kb_50061317[[#This Row],[Nazwisko i Imię]],mb_100020[],6,FALSE)</f>
        <v>1:20.51</v>
      </c>
      <c r="K15" s="9" t="str">
        <f>VLOOKUP(kb_50061317[[#This Row],[Nazwisko i Imię]],mb_100020[],7,FALSE)</f>
        <v>II</v>
      </c>
      <c r="L15" s="10" t="str">
        <f>VLOOKUP(kb_50061317[[#This Row],[Nazwisko i Imię]],mb_150019[],6,FALSE)</f>
        <v>2:03.76</v>
      </c>
      <c r="M15" s="10" t="str">
        <f>VLOOKUP(kb_50061317[[#This Row],[Nazwisko i Imię]],mb_150019[],7,FALSE)</f>
        <v>II</v>
      </c>
      <c r="N15" s="11" t="str">
        <f>VLOOKUP(kb_50061317[[#This Row],[Nazwisko i Imię]],mb_300018[],6,FALSE)</f>
        <v>4:21.16</v>
      </c>
      <c r="O15" s="11" t="str">
        <f>VLOOKUP(kb_50061317[[#This Row],[Nazwisko i Imię]],mb_300018[],7,FALSE)</f>
        <v>II</v>
      </c>
      <c r="R15" s="18"/>
      <c r="T15" s="19"/>
      <c r="U15" s="18"/>
      <c r="V15" s="20"/>
      <c r="W15" s="20"/>
      <c r="X15" s="21"/>
      <c r="Y15" s="22"/>
      <c r="Z15" s="20"/>
      <c r="AA15" s="20"/>
      <c r="AB15" s="18"/>
      <c r="AC15" s="18"/>
    </row>
    <row r="16" spans="1:29" x14ac:dyDescent="0.2">
      <c r="A16" s="35">
        <v>14</v>
      </c>
      <c r="B16" s="8" t="s">
        <v>89</v>
      </c>
      <c r="C16" s="8" t="s">
        <v>12</v>
      </c>
      <c r="D16" s="61">
        <v>38833</v>
      </c>
      <c r="E16" s="62" t="s">
        <v>90</v>
      </c>
      <c r="F16" s="8" t="s">
        <v>70</v>
      </c>
      <c r="G16" s="60"/>
      <c r="H16" s="63" t="s">
        <v>420</v>
      </c>
      <c r="I16" s="63" t="s">
        <v>14</v>
      </c>
      <c r="J16" s="9" t="str">
        <f>VLOOKUP(kb_50061317[[#This Row],[Nazwisko i Imię]],mb_100020[],6,FALSE)</f>
        <v>1:18.25</v>
      </c>
      <c r="K16" s="9" t="str">
        <f>VLOOKUP(kb_50061317[[#This Row],[Nazwisko i Imię]],mb_100020[],7,FALSE)</f>
        <v>II</v>
      </c>
      <c r="L16" s="10" t="str">
        <f>VLOOKUP(kb_50061317[[#This Row],[Nazwisko i Imię]],mb_150019[],6,FALSE)</f>
        <v>1:56.18</v>
      </c>
      <c r="M16" s="10" t="str">
        <f>VLOOKUP(kb_50061317[[#This Row],[Nazwisko i Imię]],mb_150019[],7,FALSE)</f>
        <v>I</v>
      </c>
      <c r="N16" s="11" t="str">
        <f>VLOOKUP(kb_50061317[[#This Row],[Nazwisko i Imię]],mb_300018[],6,FALSE)</f>
        <v>4:02.25</v>
      </c>
      <c r="O16" s="11" t="str">
        <f>VLOOKUP(kb_50061317[[#This Row],[Nazwisko i Imię]],mb_300018[],7,FALSE)</f>
        <v>I</v>
      </c>
      <c r="R16" s="18"/>
      <c r="T16" s="19"/>
      <c r="U16" s="18"/>
      <c r="V16" s="20"/>
      <c r="W16" s="20"/>
      <c r="X16" s="21"/>
      <c r="Y16" s="22"/>
      <c r="Z16" s="20"/>
      <c r="AA16" s="20"/>
      <c r="AB16" s="18"/>
      <c r="AC16" s="18"/>
    </row>
    <row r="17" spans="1:29" x14ac:dyDescent="0.2">
      <c r="A17" s="35">
        <v>15</v>
      </c>
      <c r="B17" s="8" t="s">
        <v>102</v>
      </c>
      <c r="C17" s="8" t="s">
        <v>43</v>
      </c>
      <c r="D17" s="61">
        <v>39093</v>
      </c>
      <c r="E17" s="62" t="s">
        <v>103</v>
      </c>
      <c r="F17" s="8" t="s">
        <v>69</v>
      </c>
      <c r="G17" s="60"/>
      <c r="H17" s="63" t="s">
        <v>421</v>
      </c>
      <c r="I17" s="63" t="s">
        <v>14</v>
      </c>
      <c r="J17" s="9" t="str">
        <f>VLOOKUP(kb_50061317[[#This Row],[Nazwisko i Imię]],mb_100020[],6,FALSE)</f>
        <v>1:24.88</v>
      </c>
      <c r="K17" s="9" t="str">
        <f>VLOOKUP(kb_50061317[[#This Row],[Nazwisko i Imię]],mb_100020[],7,FALSE)</f>
        <v>III</v>
      </c>
      <c r="L17" s="10" t="str">
        <f>VLOOKUP(kb_50061317[[#This Row],[Nazwisko i Imię]],mb_150019[],6,FALSE)</f>
        <v>2:13.35</v>
      </c>
      <c r="M17" s="10" t="str">
        <f>VLOOKUP(kb_50061317[[#This Row],[Nazwisko i Imię]],mb_150019[],7,FALSE)</f>
        <v>III</v>
      </c>
      <c r="N17" s="11" t="str">
        <f>VLOOKUP(kb_50061317[[#This Row],[Nazwisko i Imię]],mb_300018[],6,FALSE)</f>
        <v>5:10.43</v>
      </c>
      <c r="O17" s="11" t="str">
        <f>VLOOKUP(kb_50061317[[#This Row],[Nazwisko i Imię]],mb_300018[],7,FALSE)</f>
        <v>MłS</v>
      </c>
      <c r="R17" s="18"/>
      <c r="T17" s="19"/>
      <c r="U17" s="18"/>
      <c r="V17" s="20"/>
      <c r="W17" s="20"/>
      <c r="X17" s="21"/>
      <c r="Y17" s="22"/>
      <c r="Z17" s="20"/>
      <c r="AA17" s="20"/>
      <c r="AB17" s="18"/>
      <c r="AC17" s="18"/>
    </row>
    <row r="18" spans="1:29" x14ac:dyDescent="0.2">
      <c r="A18" s="73"/>
      <c r="B18" s="74" t="s">
        <v>100</v>
      </c>
      <c r="C18" s="74" t="s">
        <v>6</v>
      </c>
      <c r="D18" s="82">
        <v>38861</v>
      </c>
      <c r="E18" s="83" t="s">
        <v>101</v>
      </c>
      <c r="F18" s="74" t="s">
        <v>70</v>
      </c>
      <c r="G18" s="84"/>
      <c r="H18" s="85" t="s">
        <v>422</v>
      </c>
      <c r="I18" s="85" t="s">
        <v>28</v>
      </c>
      <c r="J18" s="86" t="str">
        <f>VLOOKUP(kb_50061317[[#This Row],[Nazwisko i Imię]],mb_100020[],6,FALSE)</f>
        <v>1:28.87</v>
      </c>
      <c r="K18" s="86" t="str">
        <f>VLOOKUP(kb_50061317[[#This Row],[Nazwisko i Imię]],mb_100020[],7,FALSE)</f>
        <v>MłZ</v>
      </c>
      <c r="L18" s="87" t="e">
        <f>VLOOKUP(kb_50061317[[#This Row],[Nazwisko i Imię]],mb_150019[],6,FALSE)</f>
        <v>#N/A</v>
      </c>
      <c r="M18" s="87" t="e">
        <f>VLOOKUP(kb_50061317[[#This Row],[Nazwisko i Imię]],mb_150019[],7,FALSE)</f>
        <v>#N/A</v>
      </c>
      <c r="N18" s="88" t="e">
        <f>VLOOKUP(kb_50061317[[#This Row],[Nazwisko i Imię]],mb_300018[],6,FALSE)</f>
        <v>#N/A</v>
      </c>
      <c r="O18" s="88" t="e">
        <f>VLOOKUP(kb_50061317[[#This Row],[Nazwisko i Imię]],mb_300018[],7,FALSE)</f>
        <v>#N/A</v>
      </c>
      <c r="R18" s="18"/>
      <c r="T18" s="19"/>
      <c r="U18" s="18"/>
      <c r="V18" s="20"/>
      <c r="W18" s="20"/>
      <c r="X18" s="21"/>
      <c r="Y18" s="22"/>
      <c r="Z18" s="20"/>
      <c r="AA18" s="20"/>
      <c r="AB18" s="18"/>
      <c r="AC18" s="18"/>
    </row>
    <row r="19" spans="1:29" x14ac:dyDescent="0.2">
      <c r="A19" s="35"/>
      <c r="B19" s="74" t="s">
        <v>423</v>
      </c>
      <c r="C19" s="74" t="s">
        <v>47</v>
      </c>
      <c r="D19" s="82">
        <v>38906</v>
      </c>
      <c r="E19" s="83" t="s">
        <v>424</v>
      </c>
      <c r="F19" s="74" t="s">
        <v>69</v>
      </c>
      <c r="G19" s="84"/>
      <c r="H19" s="85" t="s">
        <v>275</v>
      </c>
      <c r="I19" s="85" t="s">
        <v>28</v>
      </c>
      <c r="J19" s="86" t="e">
        <f>VLOOKUP(kb_50061317[[#This Row],[Nazwisko i Imię]],mb_100020[],6,FALSE)</f>
        <v>#N/A</v>
      </c>
      <c r="K19" s="86" t="e">
        <f>VLOOKUP(kb_50061317[[#This Row],[Nazwisko i Imię]],mb_100020[],7,FALSE)</f>
        <v>#N/A</v>
      </c>
      <c r="L19" s="87" t="e">
        <f>VLOOKUP(kb_50061317[[#This Row],[Nazwisko i Imię]],mb_150019[],6,FALSE)</f>
        <v>#N/A</v>
      </c>
      <c r="M19" s="87" t="e">
        <f>VLOOKUP(kb_50061317[[#This Row],[Nazwisko i Imię]],mb_150019[],7,FALSE)</f>
        <v>#N/A</v>
      </c>
      <c r="N19" s="88" t="e">
        <f>VLOOKUP(kb_50061317[[#This Row],[Nazwisko i Imię]],mb_300018[],6,FALSE)</f>
        <v>#N/A</v>
      </c>
      <c r="O19" s="88" t="e">
        <f>VLOOKUP(kb_50061317[[#This Row],[Nazwisko i Imię]],mb_300018[],7,FALSE)</f>
        <v>#N/A</v>
      </c>
      <c r="R19" s="18"/>
      <c r="T19" s="19"/>
      <c r="U19" s="18"/>
      <c r="V19" s="20"/>
      <c r="W19" s="20"/>
      <c r="X19" s="21"/>
      <c r="Y19" s="22"/>
      <c r="Z19" s="20"/>
      <c r="AA19" s="20"/>
      <c r="AB19" s="18"/>
      <c r="AC19" s="18"/>
    </row>
    <row r="20" spans="1:29" x14ac:dyDescent="0.2">
      <c r="A20" s="15"/>
      <c r="D20" s="1"/>
      <c r="F20" s="12"/>
      <c r="G20" s="13"/>
      <c r="H20" s="14"/>
      <c r="I20" s="14"/>
      <c r="J20" s="13"/>
      <c r="K20" s="13"/>
      <c r="L20" s="13"/>
      <c r="M20" s="13"/>
      <c r="N20" s="13"/>
      <c r="O20" s="13"/>
      <c r="R20" s="18"/>
      <c r="T20" s="19"/>
      <c r="U20" s="18"/>
      <c r="V20" s="20"/>
      <c r="W20" s="20"/>
      <c r="X20" s="21"/>
      <c r="Y20" s="22"/>
      <c r="Z20" s="20"/>
      <c r="AA20" s="20"/>
      <c r="AB20" s="18"/>
      <c r="AC20" s="18"/>
    </row>
    <row r="21" spans="1:29" x14ac:dyDescent="0.2">
      <c r="A21" s="15"/>
      <c r="D21" s="1"/>
      <c r="F21" s="12"/>
      <c r="G21" s="13"/>
      <c r="H21" s="14"/>
      <c r="I21" s="14"/>
      <c r="J21" s="13"/>
      <c r="K21" s="13"/>
      <c r="L21" s="13"/>
      <c r="M21" s="13"/>
      <c r="N21" s="13"/>
      <c r="O21" s="13"/>
      <c r="R21" s="18"/>
      <c r="T21" s="19"/>
      <c r="U21" s="18"/>
      <c r="V21" s="20"/>
      <c r="W21" s="20"/>
      <c r="X21" s="21"/>
      <c r="Y21" s="22"/>
      <c r="Z21" s="20"/>
      <c r="AA21" s="20"/>
      <c r="AB21" s="18"/>
      <c r="AC21" s="18"/>
    </row>
    <row r="22" spans="1:29" x14ac:dyDescent="0.2">
      <c r="A22" s="15"/>
      <c r="D22" s="1"/>
      <c r="F22" s="12"/>
      <c r="G22" s="13"/>
      <c r="H22" s="14"/>
      <c r="I22" s="14"/>
      <c r="J22" s="13"/>
      <c r="K22" s="13"/>
      <c r="L22" s="13"/>
      <c r="M22" s="13"/>
      <c r="N22" s="13"/>
      <c r="O22" s="13"/>
      <c r="R22" s="18"/>
      <c r="T22" s="19"/>
      <c r="U22" s="18"/>
      <c r="V22" s="20"/>
      <c r="W22" s="20"/>
      <c r="X22" s="21"/>
      <c r="Y22" s="22"/>
      <c r="Z22" s="20"/>
      <c r="AA22" s="20"/>
      <c r="AB22" s="18"/>
      <c r="AC22" s="18"/>
    </row>
    <row r="23" spans="1:29" x14ac:dyDescent="0.2">
      <c r="A23" s="15"/>
      <c r="D23" s="1"/>
      <c r="F23" s="12"/>
      <c r="G23" s="13"/>
      <c r="H23" s="14"/>
      <c r="I23" s="14"/>
      <c r="J23" s="13"/>
      <c r="K23" s="13"/>
      <c r="L23" s="13"/>
      <c r="M23" s="13"/>
      <c r="N23" s="13"/>
      <c r="O23" s="13"/>
      <c r="R23" s="18"/>
      <c r="T23" s="19"/>
      <c r="U23" s="18"/>
      <c r="V23" s="20"/>
      <c r="W23" s="20"/>
      <c r="X23" s="21"/>
      <c r="Y23" s="22"/>
      <c r="Z23" s="20"/>
      <c r="AA23" s="20"/>
      <c r="AB23" s="18"/>
      <c r="AC23" s="18"/>
    </row>
    <row r="24" spans="1:29" x14ac:dyDescent="0.2">
      <c r="B24" s="18"/>
      <c r="D24" s="19"/>
      <c r="E24" s="18"/>
      <c r="F24" s="20"/>
      <c r="G24" s="20"/>
      <c r="H24" s="21"/>
      <c r="I24" s="22"/>
      <c r="J24" s="20"/>
      <c r="L24" s="18"/>
      <c r="M24" s="18"/>
      <c r="R24" s="18"/>
      <c r="S24" s="18"/>
      <c r="T24" s="19"/>
      <c r="U24" s="18"/>
      <c r="V24" s="20"/>
      <c r="W24" s="20"/>
    </row>
    <row r="25" spans="1:29" x14ac:dyDescent="0.2">
      <c r="B25" s="18"/>
      <c r="D25" s="19"/>
      <c r="E25" s="18"/>
      <c r="F25" s="20"/>
      <c r="G25" s="20"/>
      <c r="H25" s="21"/>
      <c r="I25" s="22"/>
      <c r="J25" s="20"/>
      <c r="L25" s="18"/>
      <c r="M25" s="18"/>
    </row>
    <row r="26" spans="1:29" x14ac:dyDescent="0.2">
      <c r="B26" s="18"/>
      <c r="D26" s="19"/>
      <c r="E26" s="18"/>
      <c r="F26" s="20"/>
      <c r="G26" s="20"/>
      <c r="H26" s="21"/>
      <c r="I26" s="22"/>
      <c r="J26" s="20"/>
      <c r="L26" s="18"/>
      <c r="M26" s="18"/>
    </row>
    <row r="27" spans="1:29" x14ac:dyDescent="0.2">
      <c r="B27" s="18"/>
      <c r="D27" s="19"/>
      <c r="E27" s="18"/>
      <c r="F27" s="20"/>
      <c r="G27" s="20"/>
      <c r="H27" s="21"/>
      <c r="I27" s="22"/>
      <c r="J27" s="20"/>
      <c r="L27" s="18"/>
      <c r="M27" s="18"/>
    </row>
    <row r="28" spans="1:29" x14ac:dyDescent="0.2">
      <c r="B28" s="18"/>
      <c r="D28" s="19"/>
      <c r="E28" s="18"/>
      <c r="F28" s="20"/>
      <c r="G28" s="20"/>
      <c r="H28" s="21"/>
      <c r="I28" s="22"/>
      <c r="J28" s="20"/>
      <c r="L28" s="18"/>
      <c r="M28" s="18"/>
    </row>
    <row r="29" spans="1:29" x14ac:dyDescent="0.2">
      <c r="B29" s="18"/>
      <c r="D29" s="19"/>
      <c r="E29" s="18"/>
      <c r="F29" s="20"/>
      <c r="G29" s="20"/>
      <c r="H29" s="21"/>
      <c r="I29" s="22"/>
      <c r="J29" s="20"/>
      <c r="L29" s="18"/>
      <c r="M29" s="18"/>
    </row>
    <row r="30" spans="1:29" x14ac:dyDescent="0.2">
      <c r="B30" s="18"/>
      <c r="D30" s="19"/>
      <c r="E30" s="18"/>
      <c r="F30" s="20"/>
      <c r="G30" s="20"/>
      <c r="H30" s="21"/>
      <c r="I30" s="22"/>
      <c r="J30" s="20"/>
      <c r="L30" s="18"/>
      <c r="M30" s="18"/>
    </row>
    <row r="31" spans="1:29" x14ac:dyDescent="0.2">
      <c r="B31" s="18"/>
      <c r="D31" s="19"/>
      <c r="E31" s="18"/>
      <c r="F31" s="20"/>
      <c r="G31" s="20"/>
      <c r="H31" s="21"/>
      <c r="I31" s="22"/>
      <c r="J31" s="20"/>
      <c r="L31" s="18"/>
      <c r="M31" s="18"/>
    </row>
    <row r="32" spans="1:29" x14ac:dyDescent="0.2">
      <c r="B32" s="18"/>
      <c r="D32" s="19"/>
      <c r="E32" s="18"/>
      <c r="F32" s="20"/>
      <c r="G32" s="20"/>
      <c r="H32" s="21"/>
      <c r="I32" s="22"/>
      <c r="J32" s="20"/>
      <c r="L32" s="18"/>
      <c r="M32" s="18"/>
    </row>
    <row r="33" spans="2:13" x14ac:dyDescent="0.2">
      <c r="B33" s="18"/>
      <c r="D33" s="19"/>
      <c r="E33" s="18"/>
      <c r="F33" s="20"/>
      <c r="G33" s="20"/>
      <c r="H33" s="21"/>
      <c r="I33" s="22"/>
      <c r="J33" s="20"/>
      <c r="L33" s="18"/>
      <c r="M33" s="18"/>
    </row>
    <row r="34" spans="2:13" x14ac:dyDescent="0.2">
      <c r="B34" s="18"/>
      <c r="D34" s="19"/>
      <c r="E34" s="18"/>
      <c r="F34" s="20"/>
      <c r="G34" s="20"/>
      <c r="H34" s="21"/>
      <c r="I34" s="22"/>
      <c r="J34" s="20"/>
      <c r="L34" s="18"/>
      <c r="M34" s="18"/>
    </row>
    <row r="35" spans="2:13" x14ac:dyDescent="0.2">
      <c r="B35" s="18"/>
      <c r="D35" s="19"/>
      <c r="E35" s="18"/>
      <c r="F35" s="20"/>
      <c r="G35" s="20"/>
      <c r="H35" s="21"/>
      <c r="I35" s="22"/>
      <c r="J35" s="20"/>
      <c r="L35" s="18"/>
      <c r="M35" s="18"/>
    </row>
    <row r="36" spans="2:13" x14ac:dyDescent="0.2">
      <c r="B36" s="18"/>
      <c r="D36" s="19"/>
      <c r="E36" s="18"/>
      <c r="F36" s="20"/>
      <c r="G36" s="20"/>
      <c r="H36" s="21"/>
      <c r="I36" s="22"/>
      <c r="J36" s="20"/>
      <c r="L36" s="18"/>
      <c r="M36" s="18"/>
    </row>
    <row r="37" spans="2:13" x14ac:dyDescent="0.2">
      <c r="B37" s="18"/>
      <c r="D37" s="19"/>
      <c r="E37" s="18"/>
      <c r="F37" s="20"/>
      <c r="G37" s="20"/>
      <c r="H37" s="21"/>
      <c r="I37" s="22"/>
      <c r="J37" s="20"/>
      <c r="L37" s="18"/>
      <c r="M37" s="18"/>
    </row>
    <row r="38" spans="2:13" x14ac:dyDescent="0.2">
      <c r="B38" s="18"/>
      <c r="D38" s="19"/>
      <c r="E38" s="18"/>
      <c r="F38" s="20"/>
      <c r="G38" s="20"/>
      <c r="H38" s="21"/>
      <c r="I38" s="22"/>
      <c r="J38" s="20"/>
      <c r="L38" s="18"/>
      <c r="M38" s="18"/>
    </row>
    <row r="39" spans="2:13" x14ac:dyDescent="0.2">
      <c r="B39" s="18"/>
      <c r="D39" s="19"/>
      <c r="E39" s="18"/>
      <c r="F39" s="20"/>
      <c r="G39" s="20"/>
      <c r="H39" s="21"/>
      <c r="I39" s="22"/>
      <c r="J39" s="20"/>
      <c r="L39" s="18"/>
      <c r="M39" s="18"/>
    </row>
    <row r="40" spans="2:13" x14ac:dyDescent="0.2">
      <c r="B40" s="18"/>
      <c r="D40" s="19"/>
      <c r="E40" s="18"/>
      <c r="F40" s="20"/>
      <c r="G40" s="20"/>
      <c r="H40" s="21"/>
      <c r="I40" s="22"/>
      <c r="J40" s="20"/>
      <c r="L40" s="18"/>
      <c r="M40" s="18"/>
    </row>
  </sheetData>
  <mergeCells count="4"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O119"/>
  <sheetViews>
    <sheetView topLeftCell="R25" zoomScaleNormal="100" workbookViewId="0">
      <selection activeCell="AE32" sqref="AE31:AE32"/>
    </sheetView>
  </sheetViews>
  <sheetFormatPr baseColWidth="10" defaultColWidth="8.83203125" defaultRowHeight="15" x14ac:dyDescent="0.2"/>
  <cols>
    <col min="4" max="4" width="12.33203125" customWidth="1"/>
    <col min="13" max="13" width="12" customWidth="1"/>
    <col min="22" max="22" width="13.5" customWidth="1"/>
  </cols>
  <sheetData>
    <row r="2" spans="2:37" x14ac:dyDescent="0.2">
      <c r="B2" s="2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K2" s="2" t="s">
        <v>50</v>
      </c>
      <c r="L2" s="3" t="s">
        <v>51</v>
      </c>
      <c r="M2" s="3" t="s">
        <v>52</v>
      </c>
      <c r="N2" s="3" t="s">
        <v>53</v>
      </c>
      <c r="O2" s="3" t="s">
        <v>54</v>
      </c>
      <c r="P2" s="3" t="s">
        <v>49</v>
      </c>
      <c r="Q2" s="4" t="s">
        <v>55</v>
      </c>
      <c r="T2" s="2" t="s">
        <v>50</v>
      </c>
      <c r="U2" s="3" t="s">
        <v>51</v>
      </c>
      <c r="V2" s="3" t="s">
        <v>52</v>
      </c>
      <c r="W2" s="3" t="s">
        <v>53</v>
      </c>
      <c r="X2" s="3" t="s">
        <v>54</v>
      </c>
      <c r="Y2" s="3" t="s">
        <v>49</v>
      </c>
      <c r="Z2" s="4" t="s">
        <v>55</v>
      </c>
      <c r="AC2" s="18"/>
      <c r="AE2" s="20"/>
      <c r="AF2" s="20"/>
      <c r="AG2" s="21"/>
      <c r="AH2" s="22"/>
      <c r="AI2" s="20"/>
      <c r="AJ2" s="18"/>
      <c r="AK2" s="18"/>
    </row>
    <row r="3" spans="2:37" x14ac:dyDescent="0.2">
      <c r="B3" s="20" t="s">
        <v>106</v>
      </c>
      <c r="C3" s="20" t="s">
        <v>32</v>
      </c>
      <c r="D3" s="21">
        <v>39547</v>
      </c>
      <c r="E3" s="22" t="s">
        <v>107</v>
      </c>
      <c r="F3" s="20" t="s">
        <v>10</v>
      </c>
      <c r="G3" s="18" t="s">
        <v>191</v>
      </c>
      <c r="H3" s="18" t="s">
        <v>4</v>
      </c>
      <c r="K3" t="s">
        <v>106</v>
      </c>
      <c r="L3" t="s">
        <v>32</v>
      </c>
      <c r="M3" s="23">
        <v>39547</v>
      </c>
      <c r="N3" s="24" t="s">
        <v>107</v>
      </c>
      <c r="O3" t="s">
        <v>10</v>
      </c>
      <c r="P3" s="25" t="s">
        <v>218</v>
      </c>
      <c r="Q3" s="25" t="s">
        <v>4</v>
      </c>
      <c r="T3" t="s">
        <v>119</v>
      </c>
      <c r="U3" t="s">
        <v>45</v>
      </c>
      <c r="V3" s="21">
        <v>39624</v>
      </c>
      <c r="W3" s="22" t="s">
        <v>120</v>
      </c>
      <c r="X3" t="s">
        <v>10</v>
      </c>
      <c r="Y3" s="18" t="s">
        <v>246</v>
      </c>
      <c r="Z3" s="18" t="s">
        <v>14</v>
      </c>
      <c r="AC3" s="18"/>
      <c r="AE3" s="20"/>
      <c r="AF3" s="20"/>
      <c r="AG3" s="21"/>
      <c r="AH3" s="22"/>
      <c r="AI3" s="20"/>
      <c r="AJ3" s="18"/>
      <c r="AK3" s="18"/>
    </row>
    <row r="4" spans="2:37" x14ac:dyDescent="0.2">
      <c r="B4" s="20" t="s">
        <v>113</v>
      </c>
      <c r="C4" s="20" t="s">
        <v>32</v>
      </c>
      <c r="D4" s="21">
        <v>39407</v>
      </c>
      <c r="E4" s="22" t="s">
        <v>114</v>
      </c>
      <c r="F4" s="20" t="s">
        <v>10</v>
      </c>
      <c r="G4" s="18" t="s">
        <v>192</v>
      </c>
      <c r="H4" s="18" t="s">
        <v>4</v>
      </c>
      <c r="K4" t="s">
        <v>139</v>
      </c>
      <c r="L4" t="s">
        <v>45</v>
      </c>
      <c r="M4" s="23">
        <v>39651</v>
      </c>
      <c r="N4" s="24" t="s">
        <v>140</v>
      </c>
      <c r="O4" t="s">
        <v>3</v>
      </c>
      <c r="P4" s="25" t="s">
        <v>219</v>
      </c>
      <c r="Q4" s="25" t="s">
        <v>14</v>
      </c>
      <c r="T4" t="s">
        <v>116</v>
      </c>
      <c r="U4" t="s">
        <v>34</v>
      </c>
      <c r="V4" s="21">
        <v>39911</v>
      </c>
      <c r="W4" s="22" t="s">
        <v>117</v>
      </c>
      <c r="X4" t="s">
        <v>3</v>
      </c>
      <c r="Y4" s="18" t="s">
        <v>247</v>
      </c>
      <c r="Z4" s="18" t="s">
        <v>14</v>
      </c>
      <c r="AC4" s="18"/>
      <c r="AE4" s="20"/>
      <c r="AF4" s="20"/>
      <c r="AG4" s="21"/>
      <c r="AH4" s="22"/>
      <c r="AI4" s="20"/>
      <c r="AJ4" s="18"/>
      <c r="AK4" s="18"/>
    </row>
    <row r="5" spans="2:37" x14ac:dyDescent="0.2">
      <c r="B5" s="20" t="s">
        <v>124</v>
      </c>
      <c r="C5" s="20" t="s">
        <v>12</v>
      </c>
      <c r="D5" s="21">
        <v>39714</v>
      </c>
      <c r="E5" s="22" t="s">
        <v>125</v>
      </c>
      <c r="F5" s="20" t="s">
        <v>3</v>
      </c>
      <c r="G5" s="18" t="s">
        <v>470</v>
      </c>
      <c r="H5" s="18" t="s">
        <v>14</v>
      </c>
      <c r="K5" t="s">
        <v>116</v>
      </c>
      <c r="L5" t="s">
        <v>34</v>
      </c>
      <c r="M5" s="23">
        <v>39911</v>
      </c>
      <c r="N5" s="24" t="s">
        <v>117</v>
      </c>
      <c r="O5" t="s">
        <v>3</v>
      </c>
      <c r="P5" s="25" t="s">
        <v>220</v>
      </c>
      <c r="Q5" s="25" t="s">
        <v>14</v>
      </c>
      <c r="T5" t="s">
        <v>124</v>
      </c>
      <c r="U5" t="s">
        <v>12</v>
      </c>
      <c r="V5" s="21">
        <v>39714</v>
      </c>
      <c r="W5" s="22" t="s">
        <v>125</v>
      </c>
      <c r="X5" t="s">
        <v>3</v>
      </c>
      <c r="Y5" s="18" t="s">
        <v>248</v>
      </c>
      <c r="Z5" s="18" t="s">
        <v>28</v>
      </c>
      <c r="AC5" s="18"/>
      <c r="AE5" s="20"/>
      <c r="AF5" s="20"/>
      <c r="AG5" s="21"/>
      <c r="AH5" s="22"/>
      <c r="AI5" s="20"/>
      <c r="AJ5" s="18"/>
      <c r="AK5" s="18"/>
    </row>
    <row r="6" spans="2:37" x14ac:dyDescent="0.2">
      <c r="B6" s="20" t="s">
        <v>116</v>
      </c>
      <c r="C6" s="20" t="s">
        <v>34</v>
      </c>
      <c r="D6" s="21">
        <v>39911</v>
      </c>
      <c r="E6" s="22" t="s">
        <v>117</v>
      </c>
      <c r="F6" s="20" t="s">
        <v>3</v>
      </c>
      <c r="G6" s="18" t="s">
        <v>193</v>
      </c>
      <c r="H6" s="18" t="s">
        <v>14</v>
      </c>
      <c r="K6" t="s">
        <v>142</v>
      </c>
      <c r="L6" t="s">
        <v>32</v>
      </c>
      <c r="M6" s="23">
        <v>39599</v>
      </c>
      <c r="N6" s="24" t="s">
        <v>143</v>
      </c>
      <c r="O6" t="s">
        <v>10</v>
      </c>
      <c r="P6" s="25" t="s">
        <v>221</v>
      </c>
      <c r="Q6" s="25" t="s">
        <v>14</v>
      </c>
      <c r="T6" t="s">
        <v>142</v>
      </c>
      <c r="U6" t="s">
        <v>32</v>
      </c>
      <c r="V6" s="21">
        <v>39599</v>
      </c>
      <c r="W6" s="22" t="s">
        <v>143</v>
      </c>
      <c r="X6" t="s">
        <v>10</v>
      </c>
      <c r="Y6" s="18" t="s">
        <v>249</v>
      </c>
      <c r="Z6" s="18" t="s">
        <v>28</v>
      </c>
      <c r="AC6" s="18"/>
      <c r="AE6" s="20"/>
      <c r="AF6" s="20"/>
      <c r="AG6" s="21"/>
      <c r="AH6" s="22"/>
      <c r="AI6" s="20"/>
      <c r="AJ6" s="18"/>
      <c r="AK6" s="18"/>
    </row>
    <row r="7" spans="2:37" x14ac:dyDescent="0.2">
      <c r="B7" s="20" t="s">
        <v>130</v>
      </c>
      <c r="C7" s="20" t="s">
        <v>12</v>
      </c>
      <c r="D7" s="21">
        <v>39548</v>
      </c>
      <c r="E7" s="22" t="s">
        <v>131</v>
      </c>
      <c r="F7" s="20" t="s">
        <v>10</v>
      </c>
      <c r="G7" s="18" t="s">
        <v>194</v>
      </c>
      <c r="H7" s="18" t="s">
        <v>14</v>
      </c>
      <c r="K7" t="s">
        <v>119</v>
      </c>
      <c r="L7" t="s">
        <v>45</v>
      </c>
      <c r="M7" s="23">
        <v>39624</v>
      </c>
      <c r="N7" s="24" t="s">
        <v>120</v>
      </c>
      <c r="O7" t="s">
        <v>10</v>
      </c>
      <c r="P7" s="25" t="s">
        <v>222</v>
      </c>
      <c r="Q7" s="25" t="s">
        <v>14</v>
      </c>
      <c r="T7" t="s">
        <v>139</v>
      </c>
      <c r="U7" t="s">
        <v>45</v>
      </c>
      <c r="V7" s="21">
        <v>39651</v>
      </c>
      <c r="W7" s="22" t="s">
        <v>140</v>
      </c>
      <c r="X7" t="s">
        <v>3</v>
      </c>
      <c r="Y7" s="18" t="s">
        <v>250</v>
      </c>
      <c r="Z7" s="18" t="s">
        <v>28</v>
      </c>
      <c r="AC7" s="18"/>
      <c r="AE7" s="20"/>
      <c r="AF7" s="20"/>
      <c r="AG7" s="21"/>
      <c r="AH7" s="22"/>
      <c r="AI7" s="20"/>
      <c r="AJ7" s="18"/>
      <c r="AK7" s="18"/>
    </row>
    <row r="8" spans="2:37" x14ac:dyDescent="0.2">
      <c r="B8" s="20" t="s">
        <v>136</v>
      </c>
      <c r="C8" s="20" t="s">
        <v>6</v>
      </c>
      <c r="D8" s="21">
        <v>39749</v>
      </c>
      <c r="E8" s="22" t="s">
        <v>137</v>
      </c>
      <c r="F8" s="20" t="s">
        <v>3</v>
      </c>
      <c r="G8" s="18" t="s">
        <v>471</v>
      </c>
      <c r="H8" s="18" t="s">
        <v>14</v>
      </c>
      <c r="K8" t="s">
        <v>124</v>
      </c>
      <c r="L8" t="s">
        <v>12</v>
      </c>
      <c r="M8" s="23">
        <v>39714</v>
      </c>
      <c r="N8" s="24" t="s">
        <v>125</v>
      </c>
      <c r="O8" t="s">
        <v>3</v>
      </c>
      <c r="P8" s="25" t="s">
        <v>223</v>
      </c>
      <c r="Q8" s="25" t="s">
        <v>14</v>
      </c>
      <c r="T8" t="s">
        <v>148</v>
      </c>
      <c r="U8" t="s">
        <v>12</v>
      </c>
      <c r="V8" s="21">
        <v>39357</v>
      </c>
      <c r="W8" s="22" t="s">
        <v>149</v>
      </c>
      <c r="X8" t="s">
        <v>10</v>
      </c>
      <c r="Y8" s="18" t="s">
        <v>251</v>
      </c>
      <c r="Z8" s="18" t="s">
        <v>28</v>
      </c>
      <c r="AC8" s="18"/>
      <c r="AE8" s="20"/>
      <c r="AF8" s="20"/>
      <c r="AG8" s="21"/>
      <c r="AH8" s="22"/>
      <c r="AI8" s="20"/>
      <c r="AJ8" s="18"/>
      <c r="AK8" s="18"/>
    </row>
    <row r="9" spans="2:37" x14ac:dyDescent="0.2">
      <c r="B9" s="20" t="s">
        <v>119</v>
      </c>
      <c r="C9" s="20" t="s">
        <v>45</v>
      </c>
      <c r="D9" s="21">
        <v>39624</v>
      </c>
      <c r="E9" s="22" t="s">
        <v>120</v>
      </c>
      <c r="F9" s="20" t="s">
        <v>10</v>
      </c>
      <c r="G9" s="18" t="s">
        <v>195</v>
      </c>
      <c r="H9" s="18" t="s">
        <v>14</v>
      </c>
      <c r="K9" t="s">
        <v>127</v>
      </c>
      <c r="L9" t="s">
        <v>34</v>
      </c>
      <c r="M9" s="23">
        <v>39860</v>
      </c>
      <c r="N9" s="24" t="s">
        <v>128</v>
      </c>
      <c r="O9" t="s">
        <v>3</v>
      </c>
      <c r="P9" s="25" t="s">
        <v>224</v>
      </c>
      <c r="Q9" s="25" t="s">
        <v>14</v>
      </c>
      <c r="T9" t="s">
        <v>151</v>
      </c>
      <c r="U9" t="s">
        <v>19</v>
      </c>
      <c r="V9" s="21">
        <v>39798</v>
      </c>
      <c r="W9" s="22" t="s">
        <v>152</v>
      </c>
      <c r="X9" t="s">
        <v>3</v>
      </c>
      <c r="Y9" s="18" t="s">
        <v>252</v>
      </c>
      <c r="Z9" s="18" t="s">
        <v>28</v>
      </c>
      <c r="AC9" s="18"/>
      <c r="AE9" s="20"/>
      <c r="AF9" s="20"/>
      <c r="AG9" s="21"/>
      <c r="AH9" s="22"/>
      <c r="AI9" s="20"/>
      <c r="AJ9" s="18"/>
      <c r="AK9" s="18"/>
    </row>
    <row r="10" spans="2:37" x14ac:dyDescent="0.2">
      <c r="B10" s="20" t="s">
        <v>148</v>
      </c>
      <c r="C10" s="20" t="s">
        <v>12</v>
      </c>
      <c r="D10" s="21">
        <v>39357</v>
      </c>
      <c r="E10" s="22" t="s">
        <v>149</v>
      </c>
      <c r="F10" s="20" t="s">
        <v>10</v>
      </c>
      <c r="G10" s="18" t="s">
        <v>472</v>
      </c>
      <c r="H10" s="18" t="s">
        <v>14</v>
      </c>
      <c r="K10" t="s">
        <v>148</v>
      </c>
      <c r="L10" t="s">
        <v>12</v>
      </c>
      <c r="M10" s="23">
        <v>39357</v>
      </c>
      <c r="N10" s="24" t="s">
        <v>149</v>
      </c>
      <c r="O10" t="s">
        <v>10</v>
      </c>
      <c r="P10" s="25" t="s">
        <v>225</v>
      </c>
      <c r="Q10" s="25" t="s">
        <v>14</v>
      </c>
      <c r="T10" t="s">
        <v>127</v>
      </c>
      <c r="U10" t="s">
        <v>34</v>
      </c>
      <c r="V10" s="21">
        <v>39860</v>
      </c>
      <c r="W10" s="22" t="s">
        <v>128</v>
      </c>
      <c r="X10" t="s">
        <v>3</v>
      </c>
      <c r="Y10" s="18" t="s">
        <v>253</v>
      </c>
      <c r="Z10" s="18" t="s">
        <v>28</v>
      </c>
      <c r="AC10" s="18"/>
      <c r="AE10" s="20"/>
      <c r="AF10" s="20"/>
      <c r="AG10" s="21"/>
      <c r="AH10" s="22"/>
      <c r="AI10" s="20"/>
      <c r="AJ10" s="18"/>
      <c r="AK10" s="18"/>
    </row>
    <row r="11" spans="2:37" x14ac:dyDescent="0.2">
      <c r="B11" s="20" t="s">
        <v>110</v>
      </c>
      <c r="C11" s="20" t="s">
        <v>12</v>
      </c>
      <c r="D11" s="21">
        <v>39282</v>
      </c>
      <c r="E11" s="22" t="s">
        <v>111</v>
      </c>
      <c r="F11" s="20" t="s">
        <v>10</v>
      </c>
      <c r="G11" s="18" t="s">
        <v>196</v>
      </c>
      <c r="H11" s="18" t="s">
        <v>14</v>
      </c>
      <c r="K11" t="s">
        <v>130</v>
      </c>
      <c r="L11" t="s">
        <v>12</v>
      </c>
      <c r="M11" s="23">
        <v>39548</v>
      </c>
      <c r="N11" s="24" t="s">
        <v>131</v>
      </c>
      <c r="O11" t="s">
        <v>10</v>
      </c>
      <c r="P11" s="25" t="s">
        <v>226</v>
      </c>
      <c r="Q11" s="25" t="s">
        <v>14</v>
      </c>
      <c r="T11" t="s">
        <v>156</v>
      </c>
      <c r="U11" t="s">
        <v>12</v>
      </c>
      <c r="V11" s="21">
        <v>39689</v>
      </c>
      <c r="W11" s="22" t="s">
        <v>157</v>
      </c>
      <c r="X11" t="s">
        <v>3</v>
      </c>
      <c r="Y11" s="18" t="s">
        <v>254</v>
      </c>
      <c r="Z11" s="18" t="s">
        <v>28</v>
      </c>
      <c r="AC11" s="18"/>
      <c r="AE11" s="20"/>
      <c r="AF11" s="20"/>
      <c r="AG11" s="21"/>
      <c r="AH11" s="22"/>
      <c r="AI11" s="20"/>
      <c r="AJ11" s="18"/>
      <c r="AK11" s="18"/>
    </row>
    <row r="12" spans="2:37" x14ac:dyDescent="0.2">
      <c r="B12" s="20" t="s">
        <v>127</v>
      </c>
      <c r="C12" s="20" t="s">
        <v>34</v>
      </c>
      <c r="D12" s="21">
        <v>39860</v>
      </c>
      <c r="E12" s="22" t="s">
        <v>128</v>
      </c>
      <c r="F12" s="20" t="s">
        <v>3</v>
      </c>
      <c r="G12" s="18" t="s">
        <v>197</v>
      </c>
      <c r="H12" s="18" t="s">
        <v>14</v>
      </c>
      <c r="K12" t="s">
        <v>136</v>
      </c>
      <c r="L12" t="s">
        <v>6</v>
      </c>
      <c r="M12" s="23">
        <v>39749</v>
      </c>
      <c r="N12" s="24" t="s">
        <v>137</v>
      </c>
      <c r="O12" t="s">
        <v>3</v>
      </c>
      <c r="P12" s="25" t="s">
        <v>227</v>
      </c>
      <c r="Q12" s="25" t="s">
        <v>28</v>
      </c>
      <c r="T12" t="s">
        <v>110</v>
      </c>
      <c r="U12" t="s">
        <v>12</v>
      </c>
      <c r="V12" s="21">
        <v>39282</v>
      </c>
      <c r="W12" s="22" t="s">
        <v>111</v>
      </c>
      <c r="X12" t="s">
        <v>10</v>
      </c>
      <c r="Y12" s="18" t="s">
        <v>255</v>
      </c>
      <c r="Z12" s="18" t="s">
        <v>28</v>
      </c>
      <c r="AC12" s="18"/>
      <c r="AE12" s="20"/>
      <c r="AF12" s="20"/>
      <c r="AG12" s="21"/>
      <c r="AH12" s="22"/>
      <c r="AI12" s="20"/>
      <c r="AJ12" s="18"/>
      <c r="AK12" s="18"/>
    </row>
    <row r="13" spans="2:37" x14ac:dyDescent="0.2">
      <c r="B13" s="20" t="s">
        <v>142</v>
      </c>
      <c r="C13" s="20" t="s">
        <v>32</v>
      </c>
      <c r="D13" s="21">
        <v>39599</v>
      </c>
      <c r="E13" s="22" t="s">
        <v>143</v>
      </c>
      <c r="F13" s="20" t="s">
        <v>10</v>
      </c>
      <c r="G13" s="18" t="s">
        <v>198</v>
      </c>
      <c r="H13" s="18" t="s">
        <v>14</v>
      </c>
      <c r="K13" t="s">
        <v>110</v>
      </c>
      <c r="L13" t="s">
        <v>12</v>
      </c>
      <c r="M13" s="23">
        <v>39282</v>
      </c>
      <c r="N13" s="24" t="s">
        <v>111</v>
      </c>
      <c r="O13" t="s">
        <v>10</v>
      </c>
      <c r="P13" s="25" t="s">
        <v>228</v>
      </c>
      <c r="Q13" s="25" t="s">
        <v>28</v>
      </c>
      <c r="T13" t="s">
        <v>136</v>
      </c>
      <c r="U13" t="s">
        <v>6</v>
      </c>
      <c r="V13" s="21">
        <v>39749</v>
      </c>
      <c r="W13" s="22" t="s">
        <v>137</v>
      </c>
      <c r="X13" t="s">
        <v>3</v>
      </c>
      <c r="Y13" s="18" t="s">
        <v>256</v>
      </c>
      <c r="Z13" s="18" t="s">
        <v>28</v>
      </c>
      <c r="AC13" s="18"/>
      <c r="AE13" s="20"/>
      <c r="AF13" s="20"/>
      <c r="AG13" s="21"/>
      <c r="AH13" s="22"/>
      <c r="AI13" s="20"/>
      <c r="AJ13" s="18"/>
      <c r="AK13" s="18"/>
    </row>
    <row r="14" spans="2:37" x14ac:dyDescent="0.2">
      <c r="B14" s="20" t="s">
        <v>153</v>
      </c>
      <c r="C14" s="20" t="s">
        <v>12</v>
      </c>
      <c r="D14" s="21">
        <v>39700</v>
      </c>
      <c r="E14" s="22" t="s">
        <v>154</v>
      </c>
      <c r="F14" s="20" t="s">
        <v>3</v>
      </c>
      <c r="G14" s="18" t="s">
        <v>473</v>
      </c>
      <c r="H14" s="18" t="s">
        <v>14</v>
      </c>
      <c r="K14" t="s">
        <v>151</v>
      </c>
      <c r="L14" t="s">
        <v>19</v>
      </c>
      <c r="M14" s="23">
        <v>39798</v>
      </c>
      <c r="N14" s="24" t="s">
        <v>152</v>
      </c>
      <c r="O14" t="s">
        <v>3</v>
      </c>
      <c r="P14" s="25" t="s">
        <v>229</v>
      </c>
      <c r="Q14" s="25" t="s">
        <v>28</v>
      </c>
      <c r="T14" t="s">
        <v>153</v>
      </c>
      <c r="U14" t="s">
        <v>12</v>
      </c>
      <c r="V14" s="21">
        <v>39700</v>
      </c>
      <c r="W14" s="22" t="s">
        <v>154</v>
      </c>
      <c r="X14" t="s">
        <v>3</v>
      </c>
      <c r="Y14" s="18" t="s">
        <v>257</v>
      </c>
      <c r="Z14" s="18" t="s">
        <v>28</v>
      </c>
      <c r="AC14" s="18"/>
      <c r="AE14" s="20"/>
      <c r="AF14" s="20"/>
      <c r="AG14" s="21"/>
      <c r="AH14" s="22"/>
      <c r="AI14" s="20"/>
      <c r="AJ14" s="18"/>
      <c r="AK14" s="18"/>
    </row>
    <row r="15" spans="2:37" x14ac:dyDescent="0.2">
      <c r="B15" s="20" t="s">
        <v>139</v>
      </c>
      <c r="C15" s="20" t="s">
        <v>45</v>
      </c>
      <c r="D15" s="21">
        <v>39651</v>
      </c>
      <c r="E15" s="22" t="s">
        <v>140</v>
      </c>
      <c r="F15" s="20" t="s">
        <v>3</v>
      </c>
      <c r="G15" s="18" t="s">
        <v>199</v>
      </c>
      <c r="H15" s="18" t="s">
        <v>14</v>
      </c>
      <c r="K15" t="s">
        <v>156</v>
      </c>
      <c r="L15" t="s">
        <v>12</v>
      </c>
      <c r="M15" s="23">
        <v>39689</v>
      </c>
      <c r="N15" s="24" t="s">
        <v>157</v>
      </c>
      <c r="O15" t="s">
        <v>3</v>
      </c>
      <c r="P15" s="25" t="s">
        <v>230</v>
      </c>
      <c r="Q15" s="25" t="s">
        <v>28</v>
      </c>
      <c r="T15" t="s">
        <v>159</v>
      </c>
      <c r="U15" t="s">
        <v>12</v>
      </c>
      <c r="V15" s="21">
        <v>39968</v>
      </c>
      <c r="W15" s="22" t="s">
        <v>160</v>
      </c>
      <c r="X15" t="s">
        <v>3</v>
      </c>
      <c r="Y15" s="18" t="s">
        <v>258</v>
      </c>
      <c r="Z15" s="18" t="s">
        <v>28</v>
      </c>
      <c r="AC15" s="18"/>
      <c r="AE15" s="20"/>
      <c r="AF15" s="20"/>
      <c r="AG15" s="21"/>
      <c r="AH15" s="22"/>
      <c r="AI15" s="20"/>
      <c r="AJ15" s="18"/>
      <c r="AK15" s="18"/>
    </row>
    <row r="16" spans="2:37" x14ac:dyDescent="0.2">
      <c r="B16" s="20" t="s">
        <v>122</v>
      </c>
      <c r="C16" s="20" t="s">
        <v>34</v>
      </c>
      <c r="D16" s="21">
        <v>39865</v>
      </c>
      <c r="E16" s="22" t="s">
        <v>123</v>
      </c>
      <c r="F16" s="20" t="s">
        <v>3</v>
      </c>
      <c r="G16" s="18" t="s">
        <v>200</v>
      </c>
      <c r="H16" s="18" t="s">
        <v>14</v>
      </c>
      <c r="K16" t="s">
        <v>153</v>
      </c>
      <c r="L16" t="s">
        <v>12</v>
      </c>
      <c r="M16" s="23">
        <v>39700</v>
      </c>
      <c r="N16" s="24" t="s">
        <v>154</v>
      </c>
      <c r="O16" t="s">
        <v>3</v>
      </c>
      <c r="P16" s="25" t="s">
        <v>231</v>
      </c>
      <c r="Q16" s="25" t="s">
        <v>28</v>
      </c>
      <c r="T16" t="s">
        <v>178</v>
      </c>
      <c r="U16" t="s">
        <v>34</v>
      </c>
      <c r="V16" s="21">
        <v>39709</v>
      </c>
      <c r="W16" s="22" t="s">
        <v>179</v>
      </c>
      <c r="X16" t="s">
        <v>3</v>
      </c>
      <c r="Y16" s="18" t="s">
        <v>259</v>
      </c>
      <c r="Z16" s="18" t="s">
        <v>28</v>
      </c>
      <c r="AC16" s="18"/>
      <c r="AE16" s="20"/>
      <c r="AF16" s="20"/>
      <c r="AG16" s="21"/>
      <c r="AH16" s="22"/>
      <c r="AI16" s="20"/>
      <c r="AJ16" s="18"/>
      <c r="AK16" s="18"/>
    </row>
    <row r="17" spans="2:39" x14ac:dyDescent="0.2">
      <c r="B17" s="20" t="s">
        <v>133</v>
      </c>
      <c r="C17" s="20" t="s">
        <v>32</v>
      </c>
      <c r="D17" s="21">
        <v>39530</v>
      </c>
      <c r="E17" s="22" t="s">
        <v>134</v>
      </c>
      <c r="F17" s="20" t="s">
        <v>10</v>
      </c>
      <c r="G17" s="18" t="s">
        <v>201</v>
      </c>
      <c r="H17" s="18" t="s">
        <v>14</v>
      </c>
      <c r="K17" t="s">
        <v>178</v>
      </c>
      <c r="L17" t="s">
        <v>34</v>
      </c>
      <c r="M17" s="23">
        <v>39709</v>
      </c>
      <c r="N17" s="24" t="s">
        <v>179</v>
      </c>
      <c r="O17" t="s">
        <v>3</v>
      </c>
      <c r="P17" s="25" t="s">
        <v>232</v>
      </c>
      <c r="Q17" s="25" t="s">
        <v>28</v>
      </c>
      <c r="T17" t="s">
        <v>165</v>
      </c>
      <c r="U17" t="s">
        <v>45</v>
      </c>
      <c r="V17" s="21">
        <v>39521</v>
      </c>
      <c r="W17" s="22" t="s">
        <v>166</v>
      </c>
      <c r="X17" t="s">
        <v>10</v>
      </c>
      <c r="Y17" s="18" t="s">
        <v>260</v>
      </c>
      <c r="Z17" s="18" t="s">
        <v>46</v>
      </c>
      <c r="AC17" s="18"/>
      <c r="AE17" s="20"/>
      <c r="AF17" s="20"/>
      <c r="AG17" s="21"/>
      <c r="AH17" s="22"/>
      <c r="AI17" s="20"/>
      <c r="AJ17" s="18"/>
      <c r="AK17" s="18"/>
    </row>
    <row r="18" spans="2:39" x14ac:dyDescent="0.2">
      <c r="B18" s="20" t="s">
        <v>145</v>
      </c>
      <c r="C18" s="20" t="s">
        <v>12</v>
      </c>
      <c r="D18" s="21">
        <v>39418</v>
      </c>
      <c r="E18" s="22" t="s">
        <v>146</v>
      </c>
      <c r="F18" s="20" t="s">
        <v>10</v>
      </c>
      <c r="G18" s="18" t="s">
        <v>202</v>
      </c>
      <c r="H18" s="18" t="s">
        <v>14</v>
      </c>
      <c r="K18" t="s">
        <v>165</v>
      </c>
      <c r="L18" t="s">
        <v>45</v>
      </c>
      <c r="M18" s="23">
        <v>39521</v>
      </c>
      <c r="N18" s="24" t="s">
        <v>166</v>
      </c>
      <c r="O18" t="s">
        <v>10</v>
      </c>
      <c r="P18" s="25" t="s">
        <v>233</v>
      </c>
      <c r="Q18" s="25" t="s">
        <v>28</v>
      </c>
      <c r="T18" t="s">
        <v>162</v>
      </c>
      <c r="U18" t="s">
        <v>45</v>
      </c>
      <c r="V18" s="21">
        <v>39745</v>
      </c>
      <c r="W18" s="22" t="s">
        <v>163</v>
      </c>
      <c r="X18" t="s">
        <v>3</v>
      </c>
      <c r="Y18" s="18" t="s">
        <v>261</v>
      </c>
      <c r="Z18" s="18" t="s">
        <v>46</v>
      </c>
      <c r="AC18" s="18"/>
      <c r="AE18" s="20"/>
      <c r="AF18" s="20"/>
      <c r="AG18" s="21"/>
      <c r="AH18" s="22"/>
      <c r="AI18" s="20"/>
      <c r="AJ18" s="18"/>
      <c r="AK18" s="18"/>
    </row>
    <row r="19" spans="2:39" x14ac:dyDescent="0.2">
      <c r="B19" s="20" t="s">
        <v>165</v>
      </c>
      <c r="C19" s="20" t="s">
        <v>45</v>
      </c>
      <c r="D19" s="21">
        <v>39521</v>
      </c>
      <c r="E19" s="22" t="s">
        <v>166</v>
      </c>
      <c r="F19" s="20" t="s">
        <v>10</v>
      </c>
      <c r="G19" s="18" t="s">
        <v>203</v>
      </c>
      <c r="H19" s="18" t="s">
        <v>14</v>
      </c>
      <c r="K19" t="s">
        <v>145</v>
      </c>
      <c r="L19" t="s">
        <v>12</v>
      </c>
      <c r="M19" s="23">
        <v>39418</v>
      </c>
      <c r="N19" s="24" t="s">
        <v>146</v>
      </c>
      <c r="O19" t="s">
        <v>10</v>
      </c>
      <c r="P19" s="25" t="s">
        <v>234</v>
      </c>
      <c r="Q19" s="25" t="s">
        <v>28</v>
      </c>
      <c r="T19" t="s">
        <v>168</v>
      </c>
      <c r="U19" t="s">
        <v>32</v>
      </c>
      <c r="V19" s="21">
        <v>39769</v>
      </c>
      <c r="W19" s="22" t="s">
        <v>169</v>
      </c>
      <c r="X19" t="s">
        <v>3</v>
      </c>
      <c r="Y19" s="18" t="s">
        <v>262</v>
      </c>
      <c r="Z19" s="18" t="s">
        <v>46</v>
      </c>
      <c r="AC19" s="18"/>
      <c r="AE19" s="20"/>
      <c r="AF19" s="20"/>
      <c r="AG19" s="21"/>
      <c r="AH19" s="22"/>
      <c r="AI19" s="20"/>
      <c r="AJ19" s="18"/>
      <c r="AK19" s="18"/>
    </row>
    <row r="20" spans="2:39" x14ac:dyDescent="0.2">
      <c r="B20" s="20" t="s">
        <v>151</v>
      </c>
      <c r="C20" s="20" t="s">
        <v>19</v>
      </c>
      <c r="D20" s="21">
        <v>39798</v>
      </c>
      <c r="E20" s="22" t="s">
        <v>152</v>
      </c>
      <c r="F20" s="20" t="s">
        <v>3</v>
      </c>
      <c r="G20" s="18" t="s">
        <v>204</v>
      </c>
      <c r="H20" s="18" t="s">
        <v>14</v>
      </c>
      <c r="K20" t="s">
        <v>122</v>
      </c>
      <c r="L20" t="s">
        <v>34</v>
      </c>
      <c r="M20" s="23">
        <v>39865</v>
      </c>
      <c r="N20" s="24" t="s">
        <v>123</v>
      </c>
      <c r="O20" t="s">
        <v>3</v>
      </c>
      <c r="P20" s="25" t="s">
        <v>234</v>
      </c>
      <c r="Q20" s="25" t="s">
        <v>28</v>
      </c>
      <c r="T20" t="s">
        <v>181</v>
      </c>
      <c r="U20" t="s">
        <v>37</v>
      </c>
      <c r="V20" s="21">
        <v>39625</v>
      </c>
      <c r="W20" s="22" t="s">
        <v>182</v>
      </c>
      <c r="X20" t="s">
        <v>10</v>
      </c>
      <c r="Y20" s="18" t="s">
        <v>263</v>
      </c>
      <c r="Z20" s="18" t="s">
        <v>46</v>
      </c>
      <c r="AC20" s="18"/>
      <c r="AE20" s="20"/>
      <c r="AF20" s="20"/>
      <c r="AG20" s="21"/>
      <c r="AH20" s="22"/>
      <c r="AI20" s="20"/>
      <c r="AJ20" s="18"/>
      <c r="AK20" s="18"/>
    </row>
    <row r="21" spans="2:39" x14ac:dyDescent="0.2">
      <c r="B21" s="20" t="s">
        <v>156</v>
      </c>
      <c r="C21" s="20" t="s">
        <v>12</v>
      </c>
      <c r="D21" s="21">
        <v>39689</v>
      </c>
      <c r="E21" s="22" t="s">
        <v>157</v>
      </c>
      <c r="F21" s="20" t="s">
        <v>3</v>
      </c>
      <c r="G21" s="18" t="s">
        <v>474</v>
      </c>
      <c r="H21" s="18" t="s">
        <v>14</v>
      </c>
      <c r="K21" t="s">
        <v>162</v>
      </c>
      <c r="L21" t="s">
        <v>45</v>
      </c>
      <c r="M21" s="23">
        <v>39745</v>
      </c>
      <c r="N21" s="24" t="s">
        <v>163</v>
      </c>
      <c r="O21" t="s">
        <v>3</v>
      </c>
      <c r="P21" s="25" t="s">
        <v>235</v>
      </c>
      <c r="Q21" s="25" t="s">
        <v>28</v>
      </c>
      <c r="T21" t="s">
        <v>189</v>
      </c>
      <c r="U21" t="s">
        <v>45</v>
      </c>
      <c r="V21" s="21">
        <v>39473</v>
      </c>
      <c r="W21" s="22" t="s">
        <v>190</v>
      </c>
      <c r="X21" t="s">
        <v>10</v>
      </c>
      <c r="Y21" s="18" t="s">
        <v>264</v>
      </c>
      <c r="Z21" s="18" t="s">
        <v>59</v>
      </c>
      <c r="AC21" s="18"/>
      <c r="AE21" s="20"/>
      <c r="AF21" s="20"/>
      <c r="AG21" s="21"/>
      <c r="AH21" s="22"/>
      <c r="AI21" s="20"/>
      <c r="AJ21" s="18"/>
      <c r="AK21" s="18"/>
    </row>
    <row r="22" spans="2:39" x14ac:dyDescent="0.2">
      <c r="B22" s="20" t="s">
        <v>162</v>
      </c>
      <c r="C22" s="20" t="s">
        <v>45</v>
      </c>
      <c r="D22" s="21">
        <v>39745</v>
      </c>
      <c r="E22" s="22" t="s">
        <v>163</v>
      </c>
      <c r="F22" s="20" t="s">
        <v>3</v>
      </c>
      <c r="G22" s="18" t="s">
        <v>475</v>
      </c>
      <c r="H22" s="18" t="s">
        <v>28</v>
      </c>
      <c r="K22" t="s">
        <v>159</v>
      </c>
      <c r="L22" t="s">
        <v>12</v>
      </c>
      <c r="M22" s="23">
        <v>39968</v>
      </c>
      <c r="N22" s="24" t="s">
        <v>160</v>
      </c>
      <c r="O22" t="s">
        <v>3</v>
      </c>
      <c r="P22" s="25" t="s">
        <v>236</v>
      </c>
      <c r="Q22" s="25" t="s">
        <v>28</v>
      </c>
      <c r="AC22" s="18"/>
      <c r="AE22" s="20"/>
      <c r="AF22" s="20"/>
      <c r="AG22" s="21"/>
      <c r="AH22" s="22"/>
      <c r="AI22" s="20"/>
      <c r="AJ22" s="18"/>
      <c r="AK22" s="18"/>
    </row>
    <row r="23" spans="2:39" x14ac:dyDescent="0.2">
      <c r="B23" s="20" t="s">
        <v>159</v>
      </c>
      <c r="C23" s="20" t="s">
        <v>12</v>
      </c>
      <c r="D23" s="21">
        <v>39968</v>
      </c>
      <c r="E23" s="22" t="s">
        <v>160</v>
      </c>
      <c r="F23" s="20" t="s">
        <v>3</v>
      </c>
      <c r="G23" s="18" t="s">
        <v>476</v>
      </c>
      <c r="H23" s="18" t="s">
        <v>28</v>
      </c>
      <c r="K23" t="s">
        <v>133</v>
      </c>
      <c r="L23" t="s">
        <v>32</v>
      </c>
      <c r="M23" s="23">
        <v>39530</v>
      </c>
      <c r="N23" s="24" t="s">
        <v>134</v>
      </c>
      <c r="O23" t="s">
        <v>10</v>
      </c>
      <c r="P23" s="25" t="s">
        <v>237</v>
      </c>
      <c r="Q23" s="25" t="s">
        <v>46</v>
      </c>
      <c r="AC23" s="18"/>
      <c r="AE23" s="20"/>
      <c r="AF23" s="20"/>
      <c r="AG23" s="21"/>
      <c r="AH23" s="22"/>
      <c r="AI23" s="20"/>
      <c r="AJ23" s="18"/>
      <c r="AK23" s="18"/>
    </row>
    <row r="24" spans="2:39" x14ac:dyDescent="0.2">
      <c r="B24" s="20" t="s">
        <v>168</v>
      </c>
      <c r="C24" s="20" t="s">
        <v>32</v>
      </c>
      <c r="D24" s="21">
        <v>39769</v>
      </c>
      <c r="E24" s="22" t="s">
        <v>169</v>
      </c>
      <c r="F24" s="20" t="s">
        <v>3</v>
      </c>
      <c r="G24" s="18" t="s">
        <v>205</v>
      </c>
      <c r="H24" s="18" t="s">
        <v>28</v>
      </c>
      <c r="K24" t="s">
        <v>181</v>
      </c>
      <c r="L24" t="s">
        <v>37</v>
      </c>
      <c r="M24" s="23">
        <v>39625</v>
      </c>
      <c r="N24" s="24" t="s">
        <v>182</v>
      </c>
      <c r="O24" t="s">
        <v>10</v>
      </c>
      <c r="P24" s="25" t="s">
        <v>71</v>
      </c>
      <c r="Q24" s="25" t="s">
        <v>46</v>
      </c>
      <c r="AC24" s="18"/>
      <c r="AE24" s="20"/>
      <c r="AF24" s="20"/>
      <c r="AG24" s="21"/>
      <c r="AH24" s="22"/>
      <c r="AI24" s="20"/>
      <c r="AJ24" s="18"/>
      <c r="AK24" s="18"/>
    </row>
    <row r="25" spans="2:39" x14ac:dyDescent="0.2">
      <c r="B25" s="20" t="s">
        <v>178</v>
      </c>
      <c r="C25" s="20" t="s">
        <v>34</v>
      </c>
      <c r="D25" s="21">
        <v>39709</v>
      </c>
      <c r="E25" s="22" t="s">
        <v>179</v>
      </c>
      <c r="F25" s="20" t="s">
        <v>3</v>
      </c>
      <c r="G25" s="18" t="s">
        <v>206</v>
      </c>
      <c r="H25" s="18" t="s">
        <v>28</v>
      </c>
      <c r="K25" t="s">
        <v>186</v>
      </c>
      <c r="L25" t="s">
        <v>41</v>
      </c>
      <c r="M25" s="23">
        <v>39923</v>
      </c>
      <c r="N25" s="24" t="s">
        <v>187</v>
      </c>
      <c r="O25" t="s">
        <v>3</v>
      </c>
      <c r="P25" s="25" t="s">
        <v>238</v>
      </c>
      <c r="Q25" s="25" t="s">
        <v>46</v>
      </c>
      <c r="AC25" s="18"/>
      <c r="AE25" s="20"/>
      <c r="AF25" s="20"/>
      <c r="AG25" s="21"/>
      <c r="AH25" s="22"/>
      <c r="AI25" s="20"/>
      <c r="AJ25" s="18"/>
      <c r="AK25" s="18"/>
    </row>
    <row r="26" spans="2:39" x14ac:dyDescent="0.2">
      <c r="B26" s="20" t="s">
        <v>173</v>
      </c>
      <c r="C26" s="20" t="s">
        <v>12</v>
      </c>
      <c r="D26" s="21">
        <v>39716</v>
      </c>
      <c r="E26" s="22" t="s">
        <v>174</v>
      </c>
      <c r="F26" s="20" t="s">
        <v>3</v>
      </c>
      <c r="G26" s="18" t="s">
        <v>207</v>
      </c>
      <c r="H26" s="18" t="s">
        <v>28</v>
      </c>
      <c r="K26" t="s">
        <v>189</v>
      </c>
      <c r="L26" t="s">
        <v>45</v>
      </c>
      <c r="M26" s="23">
        <v>39473</v>
      </c>
      <c r="N26" s="24" t="s">
        <v>190</v>
      </c>
      <c r="O26" t="s">
        <v>10</v>
      </c>
      <c r="P26" s="25" t="s">
        <v>239</v>
      </c>
      <c r="Q26" s="25" t="s">
        <v>46</v>
      </c>
      <c r="AC26" s="18"/>
      <c r="AE26" s="20"/>
      <c r="AF26" s="20"/>
      <c r="AG26" s="21"/>
      <c r="AH26" s="22"/>
      <c r="AI26" s="20"/>
      <c r="AJ26" s="18"/>
      <c r="AK26" s="18"/>
    </row>
    <row r="27" spans="2:39" x14ac:dyDescent="0.2">
      <c r="B27" s="20" t="s">
        <v>181</v>
      </c>
      <c r="C27" s="20" t="s">
        <v>37</v>
      </c>
      <c r="D27" s="21">
        <v>39625</v>
      </c>
      <c r="E27" s="22" t="s">
        <v>182</v>
      </c>
      <c r="F27" s="20" t="s">
        <v>10</v>
      </c>
      <c r="G27" s="18" t="s">
        <v>477</v>
      </c>
      <c r="H27" s="18" t="s">
        <v>28</v>
      </c>
      <c r="K27" t="s">
        <v>173</v>
      </c>
      <c r="L27" t="s">
        <v>12</v>
      </c>
      <c r="M27" s="23">
        <v>39716</v>
      </c>
      <c r="N27" s="24" t="s">
        <v>174</v>
      </c>
      <c r="O27" t="s">
        <v>3</v>
      </c>
      <c r="P27" s="25" t="s">
        <v>240</v>
      </c>
      <c r="Q27" s="25" t="s">
        <v>46</v>
      </c>
      <c r="AC27" s="18"/>
      <c r="AE27" s="20"/>
      <c r="AF27" s="20"/>
      <c r="AG27" s="21"/>
      <c r="AH27" s="22"/>
      <c r="AI27" s="20"/>
      <c r="AJ27" s="18"/>
      <c r="AK27" s="18"/>
    </row>
    <row r="28" spans="2:39" x14ac:dyDescent="0.2">
      <c r="B28" s="20" t="s">
        <v>175</v>
      </c>
      <c r="C28" s="20" t="s">
        <v>1</v>
      </c>
      <c r="D28" s="21">
        <v>39939</v>
      </c>
      <c r="E28" s="22" t="s">
        <v>176</v>
      </c>
      <c r="F28" s="20" t="s">
        <v>3</v>
      </c>
      <c r="G28" s="18" t="s">
        <v>208</v>
      </c>
      <c r="H28" s="18" t="s">
        <v>28</v>
      </c>
      <c r="K28" t="s">
        <v>184</v>
      </c>
      <c r="L28" t="s">
        <v>12</v>
      </c>
      <c r="M28" s="23">
        <v>39943</v>
      </c>
      <c r="N28" s="24" t="s">
        <v>185</v>
      </c>
      <c r="O28" t="s">
        <v>3</v>
      </c>
      <c r="P28" s="25" t="s">
        <v>241</v>
      </c>
      <c r="Q28" s="25" t="s">
        <v>48</v>
      </c>
      <c r="AC28" s="18"/>
      <c r="AE28" s="20"/>
      <c r="AF28" s="20"/>
      <c r="AG28" s="21"/>
      <c r="AH28" s="22"/>
      <c r="AI28" s="20"/>
      <c r="AJ28" s="18"/>
      <c r="AK28" s="18"/>
    </row>
    <row r="29" spans="2:39" x14ac:dyDescent="0.2">
      <c r="B29" s="20" t="s">
        <v>186</v>
      </c>
      <c r="C29" s="20" t="s">
        <v>41</v>
      </c>
      <c r="D29" s="21">
        <v>39923</v>
      </c>
      <c r="E29" s="22" t="s">
        <v>187</v>
      </c>
      <c r="F29" s="20" t="s">
        <v>3</v>
      </c>
      <c r="G29" s="18" t="s">
        <v>209</v>
      </c>
      <c r="H29" s="18" t="s">
        <v>28</v>
      </c>
      <c r="K29" t="s">
        <v>175</v>
      </c>
      <c r="L29" t="s">
        <v>1</v>
      </c>
      <c r="M29" s="23">
        <v>39939</v>
      </c>
      <c r="N29" s="24" t="s">
        <v>176</v>
      </c>
      <c r="O29" t="s">
        <v>3</v>
      </c>
      <c r="P29" s="25" t="s">
        <v>242</v>
      </c>
      <c r="Q29" s="25" t="s">
        <v>48</v>
      </c>
      <c r="AC29" s="18"/>
      <c r="AE29" s="20"/>
      <c r="AF29" s="20"/>
      <c r="AG29" s="21"/>
      <c r="AH29" s="22"/>
      <c r="AI29" s="20"/>
      <c r="AJ29" s="18"/>
      <c r="AK29" s="18"/>
    </row>
    <row r="30" spans="2:39" x14ac:dyDescent="0.2">
      <c r="B30" s="20" t="s">
        <v>170</v>
      </c>
      <c r="C30" s="20" t="s">
        <v>12</v>
      </c>
      <c r="D30" s="21">
        <v>39940</v>
      </c>
      <c r="E30" s="22" t="s">
        <v>171</v>
      </c>
      <c r="F30" s="20" t="s">
        <v>3</v>
      </c>
      <c r="G30" s="18" t="s">
        <v>478</v>
      </c>
      <c r="H30" s="18" t="s">
        <v>28</v>
      </c>
      <c r="K30" t="s">
        <v>244</v>
      </c>
      <c r="L30" t="s">
        <v>19</v>
      </c>
      <c r="M30" s="23">
        <v>39849</v>
      </c>
      <c r="N30" s="24" t="s">
        <v>245</v>
      </c>
      <c r="O30" t="s">
        <v>3</v>
      </c>
      <c r="P30" s="25" t="s">
        <v>243</v>
      </c>
      <c r="Q30" s="25" t="s">
        <v>59</v>
      </c>
      <c r="AC30" s="18"/>
      <c r="AE30" s="20"/>
      <c r="AF30" s="20"/>
      <c r="AG30" s="21"/>
      <c r="AH30" s="22"/>
      <c r="AI30" s="20"/>
      <c r="AJ30" s="18"/>
      <c r="AK30" s="18"/>
    </row>
    <row r="31" spans="2:39" x14ac:dyDescent="0.2">
      <c r="B31" s="20" t="s">
        <v>189</v>
      </c>
      <c r="C31" s="20" t="s">
        <v>45</v>
      </c>
      <c r="D31" s="21">
        <v>39473</v>
      </c>
      <c r="E31" s="22" t="s">
        <v>190</v>
      </c>
      <c r="F31" s="20" t="s">
        <v>10</v>
      </c>
      <c r="G31" s="18" t="s">
        <v>479</v>
      </c>
      <c r="H31" s="18" t="s">
        <v>28</v>
      </c>
      <c r="AC31" s="18"/>
      <c r="AE31" s="20"/>
      <c r="AF31" s="20"/>
      <c r="AG31" s="21"/>
      <c r="AH31" s="22"/>
      <c r="AI31" s="20"/>
      <c r="AJ31" s="18"/>
      <c r="AK31" s="18"/>
    </row>
    <row r="32" spans="2:39" x14ac:dyDescent="0.2">
      <c r="B32" s="20" t="s">
        <v>184</v>
      </c>
      <c r="C32" s="20" t="s">
        <v>12</v>
      </c>
      <c r="D32" s="21">
        <v>39943</v>
      </c>
      <c r="E32" s="22" t="s">
        <v>185</v>
      </c>
      <c r="F32" s="20" t="s">
        <v>3</v>
      </c>
      <c r="G32" s="18" t="s">
        <v>210</v>
      </c>
      <c r="H32" s="18" t="s">
        <v>46</v>
      </c>
      <c r="AF32" s="19"/>
      <c r="AG32" s="18"/>
      <c r="AJ32" s="22"/>
      <c r="AL32" s="18"/>
      <c r="AM32" s="18"/>
    </row>
    <row r="33" spans="2:40" x14ac:dyDescent="0.2">
      <c r="B33" s="20"/>
      <c r="C33" s="20"/>
      <c r="D33" s="21"/>
      <c r="E33" s="22"/>
      <c r="F33" s="20"/>
      <c r="G33" s="18"/>
      <c r="H33" s="18"/>
      <c r="AE33" s="18"/>
      <c r="AG33" s="19"/>
      <c r="AH33" s="18"/>
      <c r="AI33" s="20"/>
      <c r="AJ33" s="21"/>
      <c r="AK33" s="22"/>
      <c r="AL33" s="20"/>
      <c r="AM33" s="18"/>
      <c r="AN33" s="18"/>
    </row>
    <row r="34" spans="2:40" x14ac:dyDescent="0.2">
      <c r="B34" t="s">
        <v>211</v>
      </c>
      <c r="C34" t="s">
        <v>212</v>
      </c>
      <c r="D34" t="s">
        <v>213</v>
      </c>
      <c r="E34" t="s">
        <v>214</v>
      </c>
      <c r="F34" t="s">
        <v>215</v>
      </c>
      <c r="G34" t="s">
        <v>216</v>
      </c>
      <c r="H34" t="s">
        <v>217</v>
      </c>
      <c r="K34" t="s">
        <v>211</v>
      </c>
      <c r="L34" t="s">
        <v>212</v>
      </c>
      <c r="M34" t="s">
        <v>213</v>
      </c>
      <c r="N34" t="s">
        <v>214</v>
      </c>
      <c r="O34" t="s">
        <v>215</v>
      </c>
      <c r="P34" t="s">
        <v>216</v>
      </c>
      <c r="Q34" t="s">
        <v>217</v>
      </c>
      <c r="T34" t="s">
        <v>211</v>
      </c>
      <c r="U34" t="s">
        <v>212</v>
      </c>
      <c r="V34" t="s">
        <v>213</v>
      </c>
      <c r="W34" t="s">
        <v>214</v>
      </c>
      <c r="X34" t="s">
        <v>215</v>
      </c>
      <c r="Y34" t="s">
        <v>216</v>
      </c>
      <c r="Z34" t="s">
        <v>217</v>
      </c>
      <c r="AD34" s="18"/>
      <c r="AE34" s="18"/>
      <c r="AG34" s="19"/>
      <c r="AH34" s="18"/>
      <c r="AI34" s="20"/>
      <c r="AJ34" s="21"/>
      <c r="AK34" s="22"/>
      <c r="AL34" s="20"/>
      <c r="AM34" s="18"/>
      <c r="AN34" s="18"/>
    </row>
    <row r="35" spans="2:40" x14ac:dyDescent="0.2">
      <c r="AD35" s="18"/>
      <c r="AE35" s="18"/>
      <c r="AG35" s="19"/>
      <c r="AH35" s="18"/>
      <c r="AI35" s="20"/>
      <c r="AJ35" s="21"/>
      <c r="AK35" s="22"/>
      <c r="AL35" s="20"/>
      <c r="AM35" s="18"/>
      <c r="AN35" s="18"/>
    </row>
    <row r="36" spans="2:40" x14ac:dyDescent="0.2">
      <c r="B36" t="s">
        <v>0</v>
      </c>
      <c r="C36" t="s">
        <v>1</v>
      </c>
      <c r="D36" s="21">
        <v>38942</v>
      </c>
      <c r="E36" s="22" t="s">
        <v>2</v>
      </c>
      <c r="F36" t="s">
        <v>69</v>
      </c>
      <c r="G36" s="18" t="s">
        <v>284</v>
      </c>
      <c r="H36" s="18" t="s">
        <v>4</v>
      </c>
      <c r="K36" t="s">
        <v>5</v>
      </c>
      <c r="L36" t="s">
        <v>6</v>
      </c>
      <c r="M36" s="21">
        <v>39128</v>
      </c>
      <c r="N36" s="22" t="s">
        <v>7</v>
      </c>
      <c r="O36" t="s">
        <v>69</v>
      </c>
      <c r="P36" s="18" t="s">
        <v>296</v>
      </c>
      <c r="Q36" s="18" t="s">
        <v>4</v>
      </c>
      <c r="T36" s="20" t="s">
        <v>5</v>
      </c>
      <c r="U36" s="20" t="s">
        <v>6</v>
      </c>
      <c r="V36" s="21">
        <v>39128</v>
      </c>
      <c r="W36" s="22" t="s">
        <v>7</v>
      </c>
      <c r="X36" s="20" t="s">
        <v>69</v>
      </c>
      <c r="Y36" s="18" t="s">
        <v>308</v>
      </c>
      <c r="Z36" s="18" t="s">
        <v>4</v>
      </c>
      <c r="AD36" s="18"/>
      <c r="AE36" s="18"/>
      <c r="AG36" s="19"/>
      <c r="AH36" s="18"/>
      <c r="AI36" s="20"/>
      <c r="AJ36" s="21"/>
      <c r="AK36" s="22"/>
      <c r="AL36" s="20"/>
      <c r="AM36" s="18"/>
      <c r="AN36" s="18"/>
    </row>
    <row r="37" spans="2:40" x14ac:dyDescent="0.2">
      <c r="B37" t="s">
        <v>5</v>
      </c>
      <c r="C37" t="s">
        <v>6</v>
      </c>
      <c r="D37" s="21">
        <v>39128</v>
      </c>
      <c r="E37" s="22" t="s">
        <v>7</v>
      </c>
      <c r="F37" t="s">
        <v>69</v>
      </c>
      <c r="G37" s="18" t="s">
        <v>285</v>
      </c>
      <c r="H37" s="18" t="s">
        <v>4</v>
      </c>
      <c r="K37" t="s">
        <v>8</v>
      </c>
      <c r="L37" t="s">
        <v>6</v>
      </c>
      <c r="M37" s="21">
        <v>38974</v>
      </c>
      <c r="N37" s="22" t="s">
        <v>9</v>
      </c>
      <c r="O37" t="s">
        <v>69</v>
      </c>
      <c r="P37" s="18" t="s">
        <v>297</v>
      </c>
      <c r="Q37" s="18" t="s">
        <v>4</v>
      </c>
      <c r="T37" s="20" t="s">
        <v>15</v>
      </c>
      <c r="U37" s="20" t="s">
        <v>16</v>
      </c>
      <c r="V37" s="21">
        <v>39168</v>
      </c>
      <c r="W37" s="22" t="s">
        <v>17</v>
      </c>
      <c r="X37" s="20" t="s">
        <v>69</v>
      </c>
      <c r="Y37" s="18" t="s">
        <v>309</v>
      </c>
      <c r="Z37" s="18" t="s">
        <v>4</v>
      </c>
      <c r="AD37" s="18"/>
      <c r="AE37" s="18"/>
      <c r="AG37" s="19"/>
      <c r="AH37" s="18"/>
      <c r="AI37" s="20"/>
      <c r="AJ37" s="21"/>
      <c r="AK37" s="22"/>
      <c r="AL37" s="20"/>
      <c r="AM37" s="18"/>
      <c r="AN37" s="18"/>
    </row>
    <row r="38" spans="2:40" x14ac:dyDescent="0.2">
      <c r="B38" t="s">
        <v>8</v>
      </c>
      <c r="C38" t="s">
        <v>6</v>
      </c>
      <c r="D38" s="21">
        <v>38974</v>
      </c>
      <c r="E38" s="22" t="s">
        <v>9</v>
      </c>
      <c r="F38" t="s">
        <v>69</v>
      </c>
      <c r="G38" s="18" t="s">
        <v>286</v>
      </c>
      <c r="H38" s="18" t="s">
        <v>4</v>
      </c>
      <c r="K38" t="s">
        <v>15</v>
      </c>
      <c r="L38" t="s">
        <v>16</v>
      </c>
      <c r="M38" s="21">
        <v>39168</v>
      </c>
      <c r="N38" s="22" t="s">
        <v>17</v>
      </c>
      <c r="O38" t="s">
        <v>69</v>
      </c>
      <c r="P38" s="18" t="s">
        <v>298</v>
      </c>
      <c r="Q38" s="18" t="s">
        <v>4</v>
      </c>
      <c r="T38" s="20" t="s">
        <v>0</v>
      </c>
      <c r="U38" s="20" t="s">
        <v>1</v>
      </c>
      <c r="V38" s="21">
        <v>38942</v>
      </c>
      <c r="W38" s="22" t="s">
        <v>2</v>
      </c>
      <c r="X38" s="20" t="s">
        <v>69</v>
      </c>
      <c r="Y38" s="18" t="s">
        <v>310</v>
      </c>
      <c r="Z38" s="18" t="s">
        <v>14</v>
      </c>
      <c r="AD38" s="18"/>
      <c r="AE38" s="18"/>
      <c r="AG38" s="19"/>
      <c r="AH38" s="18"/>
      <c r="AI38" s="20"/>
      <c r="AJ38" s="21"/>
      <c r="AK38" s="22"/>
      <c r="AL38" s="20"/>
      <c r="AM38" s="18"/>
      <c r="AN38" s="18"/>
    </row>
    <row r="39" spans="2:40" x14ac:dyDescent="0.2">
      <c r="B39" t="s">
        <v>11</v>
      </c>
      <c r="C39" t="s">
        <v>12</v>
      </c>
      <c r="D39" s="21">
        <v>38722</v>
      </c>
      <c r="E39" s="22" t="s">
        <v>13</v>
      </c>
      <c r="F39" t="s">
        <v>70</v>
      </c>
      <c r="G39" s="18" t="s">
        <v>287</v>
      </c>
      <c r="H39" s="18" t="s">
        <v>4</v>
      </c>
      <c r="K39" t="s">
        <v>0</v>
      </c>
      <c r="L39" t="s">
        <v>1</v>
      </c>
      <c r="M39" s="21">
        <v>38942</v>
      </c>
      <c r="N39" s="22" t="s">
        <v>2</v>
      </c>
      <c r="O39" t="s">
        <v>69</v>
      </c>
      <c r="P39" s="18" t="s">
        <v>299</v>
      </c>
      <c r="Q39" s="18" t="s">
        <v>4</v>
      </c>
      <c r="T39" s="20" t="s">
        <v>11</v>
      </c>
      <c r="U39" s="20" t="s">
        <v>12</v>
      </c>
      <c r="V39" s="21">
        <v>38722</v>
      </c>
      <c r="W39" s="22" t="s">
        <v>13</v>
      </c>
      <c r="X39" s="20" t="s">
        <v>70</v>
      </c>
      <c r="Y39" s="18" t="s">
        <v>311</v>
      </c>
      <c r="Z39" s="18" t="s">
        <v>14</v>
      </c>
      <c r="AD39" s="18"/>
      <c r="AE39" s="18"/>
      <c r="AG39" s="19"/>
      <c r="AH39" s="18"/>
      <c r="AI39" s="20"/>
      <c r="AJ39" s="21"/>
      <c r="AK39" s="22"/>
      <c r="AL39" s="20"/>
      <c r="AM39" s="18"/>
      <c r="AN39" s="18"/>
    </row>
    <row r="40" spans="2:40" x14ac:dyDescent="0.2">
      <c r="B40" t="s">
        <v>15</v>
      </c>
      <c r="C40" t="s">
        <v>16</v>
      </c>
      <c r="D40" s="21">
        <v>39168</v>
      </c>
      <c r="E40" s="22" t="s">
        <v>17</v>
      </c>
      <c r="F40" t="s">
        <v>69</v>
      </c>
      <c r="G40" s="18" t="s">
        <v>288</v>
      </c>
      <c r="H40" s="18" t="s">
        <v>4</v>
      </c>
      <c r="K40" t="s">
        <v>11</v>
      </c>
      <c r="L40" t="s">
        <v>12</v>
      </c>
      <c r="M40" s="21">
        <v>38722</v>
      </c>
      <c r="N40" s="22" t="s">
        <v>13</v>
      </c>
      <c r="O40" t="s">
        <v>70</v>
      </c>
      <c r="P40" s="18" t="s">
        <v>300</v>
      </c>
      <c r="Q40" s="18" t="s">
        <v>4</v>
      </c>
      <c r="T40" s="20" t="s">
        <v>39</v>
      </c>
      <c r="U40" s="20" t="s">
        <v>6</v>
      </c>
      <c r="V40" s="21">
        <v>39075</v>
      </c>
      <c r="W40" s="22" t="s">
        <v>40</v>
      </c>
      <c r="X40" s="20" t="s">
        <v>69</v>
      </c>
      <c r="Y40" s="18" t="s">
        <v>312</v>
      </c>
      <c r="Z40" s="18" t="s">
        <v>28</v>
      </c>
      <c r="AD40" s="18"/>
      <c r="AE40" s="18"/>
      <c r="AG40" s="19"/>
      <c r="AH40" s="18"/>
      <c r="AI40" s="20"/>
      <c r="AJ40" s="21"/>
      <c r="AK40" s="22"/>
      <c r="AL40" s="20"/>
      <c r="AM40" s="18"/>
      <c r="AN40" s="18"/>
    </row>
    <row r="41" spans="2:40" x14ac:dyDescent="0.2">
      <c r="B41" t="s">
        <v>18</v>
      </c>
      <c r="C41" t="s">
        <v>19</v>
      </c>
      <c r="D41" s="21">
        <v>38875</v>
      </c>
      <c r="E41" s="22" t="s">
        <v>20</v>
      </c>
      <c r="F41" t="s">
        <v>70</v>
      </c>
      <c r="G41" s="18" t="s">
        <v>289</v>
      </c>
      <c r="H41" s="18" t="s">
        <v>14</v>
      </c>
      <c r="K41" t="s">
        <v>29</v>
      </c>
      <c r="L41" t="s">
        <v>30</v>
      </c>
      <c r="M41" s="21">
        <v>38899</v>
      </c>
      <c r="N41" s="22" t="s">
        <v>31</v>
      </c>
      <c r="O41" t="s">
        <v>69</v>
      </c>
      <c r="P41" s="18" t="s">
        <v>301</v>
      </c>
      <c r="Q41" s="18" t="s">
        <v>28</v>
      </c>
      <c r="T41" s="20" t="s">
        <v>29</v>
      </c>
      <c r="U41" s="20" t="s">
        <v>30</v>
      </c>
      <c r="V41" s="21">
        <v>38899</v>
      </c>
      <c r="W41" s="22" t="s">
        <v>31</v>
      </c>
      <c r="X41" s="20" t="s">
        <v>69</v>
      </c>
      <c r="Y41" s="18" t="s">
        <v>313</v>
      </c>
      <c r="Z41" s="18" t="s">
        <v>28</v>
      </c>
      <c r="AD41" s="18"/>
      <c r="AF41" s="19"/>
      <c r="AG41" s="18"/>
      <c r="AJ41" s="22"/>
      <c r="AL41" s="18"/>
      <c r="AM41" s="18"/>
    </row>
    <row r="42" spans="2:40" x14ac:dyDescent="0.2">
      <c r="B42" t="s">
        <v>271</v>
      </c>
      <c r="C42" t="s">
        <v>34</v>
      </c>
      <c r="D42" s="21">
        <v>38560</v>
      </c>
      <c r="E42" s="22" t="s">
        <v>272</v>
      </c>
      <c r="F42" t="s">
        <v>70</v>
      </c>
      <c r="G42" s="18" t="s">
        <v>290</v>
      </c>
      <c r="H42" s="18" t="s">
        <v>14</v>
      </c>
      <c r="K42" t="s">
        <v>18</v>
      </c>
      <c r="L42" t="s">
        <v>19</v>
      </c>
      <c r="M42" s="21">
        <v>38875</v>
      </c>
      <c r="N42" s="22" t="s">
        <v>20</v>
      </c>
      <c r="O42" t="s">
        <v>70</v>
      </c>
      <c r="P42" s="18" t="s">
        <v>302</v>
      </c>
      <c r="Q42" s="18" t="s">
        <v>28</v>
      </c>
      <c r="T42" s="20" t="s">
        <v>25</v>
      </c>
      <c r="U42" s="20" t="s">
        <v>12</v>
      </c>
      <c r="V42" s="21">
        <v>39077</v>
      </c>
      <c r="W42" s="22" t="s">
        <v>26</v>
      </c>
      <c r="X42" s="20" t="s">
        <v>69</v>
      </c>
      <c r="Y42" s="18" t="s">
        <v>314</v>
      </c>
      <c r="Z42" s="18" t="s">
        <v>28</v>
      </c>
      <c r="AD42" s="18"/>
      <c r="AF42" s="19"/>
      <c r="AG42" s="18"/>
      <c r="AJ42" s="22"/>
      <c r="AL42" s="18"/>
      <c r="AM42" s="18"/>
    </row>
    <row r="43" spans="2:40" x14ac:dyDescent="0.2">
      <c r="B43" t="s">
        <v>39</v>
      </c>
      <c r="C43" t="s">
        <v>6</v>
      </c>
      <c r="D43" s="21">
        <v>39075</v>
      </c>
      <c r="E43" s="22" t="s">
        <v>40</v>
      </c>
      <c r="F43" t="s">
        <v>69</v>
      </c>
      <c r="G43" s="18" t="s">
        <v>485</v>
      </c>
      <c r="H43" s="18" t="s">
        <v>14</v>
      </c>
      <c r="K43" t="s">
        <v>39</v>
      </c>
      <c r="L43" t="s">
        <v>6</v>
      </c>
      <c r="M43" s="21">
        <v>39075</v>
      </c>
      <c r="N43" s="22" t="s">
        <v>40</v>
      </c>
      <c r="O43" t="s">
        <v>69</v>
      </c>
      <c r="P43" s="18" t="s">
        <v>303</v>
      </c>
      <c r="Q43" s="18" t="s">
        <v>28</v>
      </c>
      <c r="T43" s="20" t="s">
        <v>18</v>
      </c>
      <c r="U43" s="20" t="s">
        <v>19</v>
      </c>
      <c r="V43" s="21">
        <v>38875</v>
      </c>
      <c r="W43" s="22" t="s">
        <v>20</v>
      </c>
      <c r="X43" s="20" t="s">
        <v>70</v>
      </c>
      <c r="Y43" s="18" t="s">
        <v>315</v>
      </c>
      <c r="Z43" s="18" t="s">
        <v>28</v>
      </c>
      <c r="AD43" s="18"/>
      <c r="AF43" s="19"/>
      <c r="AG43" s="18"/>
      <c r="AJ43" s="22"/>
      <c r="AL43" s="18"/>
      <c r="AM43" s="18"/>
    </row>
    <row r="44" spans="2:40" x14ac:dyDescent="0.2">
      <c r="B44" t="s">
        <v>29</v>
      </c>
      <c r="C44" t="s">
        <v>30</v>
      </c>
      <c r="D44" s="21">
        <v>38899</v>
      </c>
      <c r="E44" s="22" t="s">
        <v>31</v>
      </c>
      <c r="F44" t="s">
        <v>69</v>
      </c>
      <c r="G44" s="18" t="s">
        <v>291</v>
      </c>
      <c r="H44" s="18" t="s">
        <v>28</v>
      </c>
      <c r="K44" t="s">
        <v>25</v>
      </c>
      <c r="L44" t="s">
        <v>12</v>
      </c>
      <c r="M44" s="21">
        <v>39077</v>
      </c>
      <c r="N44" s="22" t="s">
        <v>26</v>
      </c>
      <c r="O44" t="s">
        <v>69</v>
      </c>
      <c r="P44" s="18" t="s">
        <v>304</v>
      </c>
      <c r="Q44" s="18" t="s">
        <v>28</v>
      </c>
      <c r="V44" s="1"/>
      <c r="AD44" s="18"/>
      <c r="AE44" s="18"/>
      <c r="AF44" s="18"/>
      <c r="AG44" s="19"/>
      <c r="AH44" s="18"/>
      <c r="AI44" s="20"/>
      <c r="AJ44" s="21"/>
      <c r="AK44" s="22"/>
    </row>
    <row r="45" spans="2:40" x14ac:dyDescent="0.2">
      <c r="B45" t="s">
        <v>21</v>
      </c>
      <c r="C45" t="s">
        <v>12</v>
      </c>
      <c r="D45" s="21">
        <v>38965</v>
      </c>
      <c r="E45" s="22" t="s">
        <v>22</v>
      </c>
      <c r="F45" t="s">
        <v>69</v>
      </c>
      <c r="G45" s="18" t="s">
        <v>292</v>
      </c>
      <c r="H45" s="18" t="s">
        <v>28</v>
      </c>
      <c r="K45" t="s">
        <v>23</v>
      </c>
      <c r="L45" t="s">
        <v>19</v>
      </c>
      <c r="M45" s="21">
        <v>38922</v>
      </c>
      <c r="N45" s="22" t="s">
        <v>24</v>
      </c>
      <c r="O45" t="s">
        <v>69</v>
      </c>
      <c r="P45" s="18" t="s">
        <v>305</v>
      </c>
      <c r="Q45" s="18" t="s">
        <v>28</v>
      </c>
      <c r="V45" s="1"/>
      <c r="AD45" s="18"/>
      <c r="AE45" s="18"/>
      <c r="AF45" s="18"/>
      <c r="AG45" s="19"/>
      <c r="AH45" s="18"/>
      <c r="AI45" s="20"/>
      <c r="AJ45" s="21"/>
      <c r="AK45" s="22"/>
    </row>
    <row r="46" spans="2:40" x14ac:dyDescent="0.2">
      <c r="B46" t="s">
        <v>25</v>
      </c>
      <c r="C46" t="s">
        <v>12</v>
      </c>
      <c r="D46" s="21">
        <v>39077</v>
      </c>
      <c r="E46" s="22" t="s">
        <v>26</v>
      </c>
      <c r="F46" t="s">
        <v>69</v>
      </c>
      <c r="G46" s="18" t="s">
        <v>293</v>
      </c>
      <c r="H46" s="18" t="s">
        <v>28</v>
      </c>
      <c r="K46" t="s">
        <v>36</v>
      </c>
      <c r="L46" t="s">
        <v>37</v>
      </c>
      <c r="M46" s="21">
        <v>38730</v>
      </c>
      <c r="N46" s="22" t="s">
        <v>38</v>
      </c>
      <c r="O46" t="s">
        <v>70</v>
      </c>
      <c r="P46" s="18" t="s">
        <v>306</v>
      </c>
      <c r="Q46" s="18" t="s">
        <v>28</v>
      </c>
      <c r="V46" s="1"/>
      <c r="AD46" s="18"/>
      <c r="AE46" s="18"/>
      <c r="AH46" s="21"/>
      <c r="AI46" s="22"/>
      <c r="AJ46" s="18"/>
      <c r="AK46" s="18"/>
    </row>
    <row r="47" spans="2:40" x14ac:dyDescent="0.2">
      <c r="B47" t="s">
        <v>280</v>
      </c>
      <c r="C47" t="s">
        <v>32</v>
      </c>
      <c r="D47" s="21">
        <v>38937</v>
      </c>
      <c r="E47" s="22" t="s">
        <v>281</v>
      </c>
      <c r="F47" t="s">
        <v>69</v>
      </c>
      <c r="G47" s="18" t="s">
        <v>294</v>
      </c>
      <c r="H47" s="18" t="s">
        <v>28</v>
      </c>
      <c r="K47" t="s">
        <v>33</v>
      </c>
      <c r="L47" t="s">
        <v>34</v>
      </c>
      <c r="M47" s="21">
        <v>38762</v>
      </c>
      <c r="N47" s="22" t="s">
        <v>35</v>
      </c>
      <c r="O47" t="s">
        <v>70</v>
      </c>
      <c r="P47" s="18" t="s">
        <v>307</v>
      </c>
      <c r="Q47" s="18" t="s">
        <v>59</v>
      </c>
      <c r="V47" s="1"/>
      <c r="AD47" s="18"/>
      <c r="AE47" s="18"/>
      <c r="AH47" s="21"/>
      <c r="AI47" s="22"/>
      <c r="AJ47" s="18"/>
      <c r="AK47" s="18"/>
    </row>
    <row r="48" spans="2:40" x14ac:dyDescent="0.2">
      <c r="B48" t="s">
        <v>36</v>
      </c>
      <c r="C48" t="s">
        <v>37</v>
      </c>
      <c r="D48" s="21">
        <v>38730</v>
      </c>
      <c r="E48" s="22" t="s">
        <v>38</v>
      </c>
      <c r="F48" t="s">
        <v>70</v>
      </c>
      <c r="G48" s="18" t="s">
        <v>486</v>
      </c>
      <c r="H48" s="18" t="s">
        <v>28</v>
      </c>
      <c r="M48" s="1"/>
      <c r="V48" s="1"/>
    </row>
    <row r="49" spans="2:40" x14ac:dyDescent="0.2">
      <c r="B49" t="s">
        <v>33</v>
      </c>
      <c r="C49" t="s">
        <v>34</v>
      </c>
      <c r="D49" s="21">
        <v>38762</v>
      </c>
      <c r="E49" s="22" t="s">
        <v>35</v>
      </c>
      <c r="F49" t="s">
        <v>70</v>
      </c>
      <c r="G49" s="18" t="s">
        <v>295</v>
      </c>
      <c r="H49" s="18" t="s">
        <v>28</v>
      </c>
      <c r="M49" s="1"/>
      <c r="V49" s="1"/>
    </row>
    <row r="50" spans="2:40" x14ac:dyDescent="0.2">
      <c r="D50" s="1"/>
      <c r="M50" s="1"/>
      <c r="V50" s="1"/>
    </row>
    <row r="51" spans="2:40" x14ac:dyDescent="0.2">
      <c r="D51" s="1"/>
      <c r="M51" s="1"/>
      <c r="V51" s="1"/>
    </row>
    <row r="52" spans="2:40" x14ac:dyDescent="0.2">
      <c r="D52" s="1"/>
      <c r="M52" s="1"/>
      <c r="V52" s="1"/>
    </row>
    <row r="53" spans="2:40" x14ac:dyDescent="0.2">
      <c r="D53" s="1"/>
      <c r="M53" s="1"/>
    </row>
    <row r="55" spans="2:40" x14ac:dyDescent="0.2">
      <c r="B55" s="2" t="s">
        <v>50</v>
      </c>
      <c r="C55" s="3" t="s">
        <v>51</v>
      </c>
      <c r="D55" s="3" t="s">
        <v>52</v>
      </c>
      <c r="E55" s="3" t="s">
        <v>53</v>
      </c>
      <c r="F55" s="3" t="s">
        <v>54</v>
      </c>
      <c r="G55" s="3" t="s">
        <v>49</v>
      </c>
      <c r="H55" s="3" t="s">
        <v>55</v>
      </c>
      <c r="K55" s="2" t="s">
        <v>50</v>
      </c>
      <c r="L55" s="3" t="s">
        <v>51</v>
      </c>
      <c r="M55" s="3" t="s">
        <v>52</v>
      </c>
      <c r="N55" s="3" t="s">
        <v>53</v>
      </c>
      <c r="O55" s="3" t="s">
        <v>54</v>
      </c>
      <c r="P55" s="3" t="s">
        <v>49</v>
      </c>
      <c r="Q55" s="4" t="s">
        <v>55</v>
      </c>
      <c r="T55" s="2" t="s">
        <v>50</v>
      </c>
      <c r="U55" s="3" t="s">
        <v>51</v>
      </c>
      <c r="V55" s="3" t="s">
        <v>52</v>
      </c>
      <c r="W55" s="3" t="s">
        <v>53</v>
      </c>
      <c r="X55" s="3" t="s">
        <v>54</v>
      </c>
      <c r="Y55" s="3" t="s">
        <v>49</v>
      </c>
      <c r="Z55" s="4" t="s">
        <v>55</v>
      </c>
      <c r="AD55" s="18"/>
      <c r="AF55" s="19"/>
      <c r="AG55" s="18"/>
      <c r="AJ55" s="21"/>
      <c r="AK55" s="22"/>
      <c r="AM55" s="18"/>
      <c r="AN55" s="18"/>
    </row>
    <row r="56" spans="2:40" x14ac:dyDescent="0.2">
      <c r="B56" t="s">
        <v>317</v>
      </c>
      <c r="C56" t="s">
        <v>104</v>
      </c>
      <c r="D56" s="21">
        <v>39277</v>
      </c>
      <c r="E56" s="22" t="s">
        <v>318</v>
      </c>
      <c r="F56" t="s">
        <v>10</v>
      </c>
      <c r="G56" s="18" t="s">
        <v>366</v>
      </c>
      <c r="H56" s="18" t="s">
        <v>4</v>
      </c>
      <c r="K56" t="s">
        <v>331</v>
      </c>
      <c r="L56" t="s">
        <v>30</v>
      </c>
      <c r="M56" s="21">
        <v>39818</v>
      </c>
      <c r="N56" s="22" t="s">
        <v>332</v>
      </c>
      <c r="O56" t="s">
        <v>3</v>
      </c>
      <c r="P56" s="18" t="s">
        <v>380</v>
      </c>
      <c r="Q56" s="18" t="s">
        <v>14</v>
      </c>
      <c r="T56" t="s">
        <v>336</v>
      </c>
      <c r="U56" t="s">
        <v>12</v>
      </c>
      <c r="V56" s="21">
        <v>39706</v>
      </c>
      <c r="W56" s="22" t="s">
        <v>337</v>
      </c>
      <c r="X56" t="s">
        <v>3</v>
      </c>
      <c r="Y56" s="18" t="s">
        <v>395</v>
      </c>
      <c r="Z56" s="18" t="s">
        <v>14</v>
      </c>
      <c r="AD56" s="18"/>
      <c r="AF56" s="19"/>
      <c r="AG56" s="18"/>
      <c r="AJ56" s="21"/>
      <c r="AK56" s="22"/>
      <c r="AM56" s="18"/>
      <c r="AN56" s="18"/>
    </row>
    <row r="57" spans="2:40" x14ac:dyDescent="0.2">
      <c r="B57" t="s">
        <v>336</v>
      </c>
      <c r="C57" t="s">
        <v>12</v>
      </c>
      <c r="D57" s="21">
        <v>39706</v>
      </c>
      <c r="E57" s="22" t="s">
        <v>337</v>
      </c>
      <c r="F57" t="s">
        <v>3</v>
      </c>
      <c r="G57" s="18" t="s">
        <v>367</v>
      </c>
      <c r="H57" s="18" t="s">
        <v>14</v>
      </c>
      <c r="K57" t="s">
        <v>336</v>
      </c>
      <c r="L57" t="s">
        <v>12</v>
      </c>
      <c r="M57" s="21">
        <v>39706</v>
      </c>
      <c r="N57" s="22" t="s">
        <v>337</v>
      </c>
      <c r="O57" t="s">
        <v>3</v>
      </c>
      <c r="P57" s="18" t="s">
        <v>381</v>
      </c>
      <c r="Q57" s="18" t="s">
        <v>14</v>
      </c>
      <c r="T57" t="s">
        <v>331</v>
      </c>
      <c r="U57" t="s">
        <v>30</v>
      </c>
      <c r="V57" s="21">
        <v>39818</v>
      </c>
      <c r="W57" s="22" t="s">
        <v>332</v>
      </c>
      <c r="X57" t="s">
        <v>3</v>
      </c>
      <c r="Y57" s="18" t="s">
        <v>396</v>
      </c>
      <c r="Z57" s="18" t="s">
        <v>14</v>
      </c>
      <c r="AD57" s="18"/>
      <c r="AF57" s="19"/>
      <c r="AG57" s="18"/>
      <c r="AJ57" s="21"/>
      <c r="AK57" s="22"/>
      <c r="AM57" s="18"/>
      <c r="AN57" s="18"/>
    </row>
    <row r="58" spans="2:40" x14ac:dyDescent="0.2">
      <c r="B58" t="s">
        <v>320</v>
      </c>
      <c r="C58" t="s">
        <v>41</v>
      </c>
      <c r="D58" s="21">
        <v>39475</v>
      </c>
      <c r="E58" s="22" t="s">
        <v>321</v>
      </c>
      <c r="F58" t="s">
        <v>10</v>
      </c>
      <c r="G58" s="18" t="s">
        <v>368</v>
      </c>
      <c r="H58" s="18" t="s">
        <v>14</v>
      </c>
      <c r="K58" t="s">
        <v>320</v>
      </c>
      <c r="L58" t="s">
        <v>41</v>
      </c>
      <c r="M58" s="21">
        <v>39475</v>
      </c>
      <c r="N58" s="22" t="s">
        <v>321</v>
      </c>
      <c r="O58" t="s">
        <v>10</v>
      </c>
      <c r="P58" s="18" t="s">
        <v>381</v>
      </c>
      <c r="Q58" s="18" t="s">
        <v>14</v>
      </c>
      <c r="T58" t="s">
        <v>346</v>
      </c>
      <c r="U58" t="s">
        <v>30</v>
      </c>
      <c r="V58" s="21">
        <v>39337</v>
      </c>
      <c r="W58" s="22" t="s">
        <v>347</v>
      </c>
      <c r="X58" t="s">
        <v>10</v>
      </c>
      <c r="Y58" s="18" t="s">
        <v>397</v>
      </c>
      <c r="Z58" s="18" t="s">
        <v>14</v>
      </c>
      <c r="AD58" s="18"/>
      <c r="AF58" s="19"/>
      <c r="AG58" s="18"/>
      <c r="AJ58" s="21"/>
      <c r="AK58" s="22"/>
      <c r="AM58" s="18"/>
      <c r="AN58" s="18"/>
    </row>
    <row r="59" spans="2:40" x14ac:dyDescent="0.2">
      <c r="B59" t="s">
        <v>331</v>
      </c>
      <c r="C59" t="s">
        <v>30</v>
      </c>
      <c r="D59" s="21">
        <v>39818</v>
      </c>
      <c r="E59" s="22" t="s">
        <v>332</v>
      </c>
      <c r="F59" t="s">
        <v>3</v>
      </c>
      <c r="G59" s="18" t="s">
        <v>369</v>
      </c>
      <c r="H59" s="18" t="s">
        <v>14</v>
      </c>
      <c r="K59" t="s">
        <v>352</v>
      </c>
      <c r="L59" t="s">
        <v>353</v>
      </c>
      <c r="M59" s="21">
        <v>39268</v>
      </c>
      <c r="N59" s="22" t="s">
        <v>354</v>
      </c>
      <c r="O59" t="s">
        <v>10</v>
      </c>
      <c r="P59" s="18" t="s">
        <v>382</v>
      </c>
      <c r="Q59" s="18" t="s">
        <v>14</v>
      </c>
      <c r="T59" t="s">
        <v>320</v>
      </c>
      <c r="U59" t="s">
        <v>41</v>
      </c>
      <c r="V59" s="21">
        <v>39475</v>
      </c>
      <c r="W59" s="22" t="s">
        <v>321</v>
      </c>
      <c r="X59" t="s">
        <v>10</v>
      </c>
      <c r="Y59" s="18" t="s">
        <v>398</v>
      </c>
      <c r="Z59" s="18" t="s">
        <v>14</v>
      </c>
      <c r="AD59" s="18"/>
      <c r="AF59" s="19"/>
      <c r="AG59" s="18"/>
      <c r="AJ59" s="21"/>
      <c r="AK59" s="22"/>
      <c r="AM59" s="18"/>
      <c r="AN59" s="18"/>
    </row>
    <row r="60" spans="2:40" x14ac:dyDescent="0.2">
      <c r="B60" t="s">
        <v>328</v>
      </c>
      <c r="C60" t="s">
        <v>1</v>
      </c>
      <c r="D60" s="21">
        <v>39796</v>
      </c>
      <c r="E60" s="22" t="s">
        <v>329</v>
      </c>
      <c r="F60" t="s">
        <v>3</v>
      </c>
      <c r="G60" s="18" t="s">
        <v>370</v>
      </c>
      <c r="H60" s="18" t="s">
        <v>14</v>
      </c>
      <c r="K60" t="s">
        <v>328</v>
      </c>
      <c r="L60" t="s">
        <v>1</v>
      </c>
      <c r="M60" s="21">
        <v>39796</v>
      </c>
      <c r="N60" s="22" t="s">
        <v>329</v>
      </c>
      <c r="O60" t="s">
        <v>3</v>
      </c>
      <c r="P60" s="18" t="s">
        <v>383</v>
      </c>
      <c r="Q60" s="18" t="s">
        <v>14</v>
      </c>
      <c r="T60" t="s">
        <v>352</v>
      </c>
      <c r="U60" t="s">
        <v>353</v>
      </c>
      <c r="V60" s="21">
        <v>39268</v>
      </c>
      <c r="W60" s="22" t="s">
        <v>354</v>
      </c>
      <c r="X60" t="s">
        <v>10</v>
      </c>
      <c r="Y60" s="18" t="s">
        <v>399</v>
      </c>
      <c r="Z60" s="18" t="s">
        <v>14</v>
      </c>
      <c r="AD60" s="18"/>
      <c r="AF60" s="19"/>
      <c r="AG60" s="18"/>
      <c r="AJ60" s="21"/>
      <c r="AK60" s="22"/>
      <c r="AM60" s="18"/>
      <c r="AN60" s="18"/>
    </row>
    <row r="61" spans="2:40" x14ac:dyDescent="0.2">
      <c r="B61" t="s">
        <v>326</v>
      </c>
      <c r="C61" t="s">
        <v>1</v>
      </c>
      <c r="D61" s="21">
        <v>39471</v>
      </c>
      <c r="E61" s="22" t="s">
        <v>327</v>
      </c>
      <c r="F61" t="s">
        <v>10</v>
      </c>
      <c r="G61" s="18" t="s">
        <v>371</v>
      </c>
      <c r="H61" s="18" t="s">
        <v>14</v>
      </c>
      <c r="K61" t="s">
        <v>346</v>
      </c>
      <c r="L61" t="s">
        <v>30</v>
      </c>
      <c r="M61" s="21">
        <v>39337</v>
      </c>
      <c r="N61" s="22" t="s">
        <v>347</v>
      </c>
      <c r="O61" t="s">
        <v>10</v>
      </c>
      <c r="P61" s="18" t="s">
        <v>384</v>
      </c>
      <c r="Q61" s="18" t="s">
        <v>14</v>
      </c>
      <c r="T61" t="s">
        <v>334</v>
      </c>
      <c r="U61" t="s">
        <v>30</v>
      </c>
      <c r="V61" s="21">
        <v>39804</v>
      </c>
      <c r="W61" s="22" t="s">
        <v>335</v>
      </c>
      <c r="X61" t="s">
        <v>3</v>
      </c>
      <c r="Y61" s="18" t="s">
        <v>400</v>
      </c>
      <c r="Z61" s="18" t="s">
        <v>28</v>
      </c>
      <c r="AD61" s="18"/>
      <c r="AF61" s="19"/>
      <c r="AG61" s="18"/>
      <c r="AJ61" s="21"/>
      <c r="AK61" s="22"/>
      <c r="AM61" s="18"/>
      <c r="AN61" s="18"/>
    </row>
    <row r="62" spans="2:40" x14ac:dyDescent="0.2">
      <c r="B62" t="s">
        <v>323</v>
      </c>
      <c r="C62" t="s">
        <v>30</v>
      </c>
      <c r="D62" s="21">
        <v>39454</v>
      </c>
      <c r="E62" s="22" t="s">
        <v>324</v>
      </c>
      <c r="F62" t="s">
        <v>10</v>
      </c>
      <c r="G62" s="18" t="s">
        <v>372</v>
      </c>
      <c r="H62" s="18" t="s">
        <v>14</v>
      </c>
      <c r="K62" t="s">
        <v>317</v>
      </c>
      <c r="L62" t="s">
        <v>104</v>
      </c>
      <c r="M62" s="21">
        <v>39277</v>
      </c>
      <c r="N62" s="22" t="s">
        <v>318</v>
      </c>
      <c r="O62" t="s">
        <v>10</v>
      </c>
      <c r="P62" s="18" t="s">
        <v>385</v>
      </c>
      <c r="Q62" s="18" t="s">
        <v>14</v>
      </c>
      <c r="T62" t="s">
        <v>317</v>
      </c>
      <c r="U62" t="s">
        <v>104</v>
      </c>
      <c r="V62" s="21">
        <v>39277</v>
      </c>
      <c r="W62" s="22" t="s">
        <v>318</v>
      </c>
      <c r="X62" t="s">
        <v>10</v>
      </c>
      <c r="Y62" s="18" t="s">
        <v>401</v>
      </c>
      <c r="Z62" s="18" t="s">
        <v>28</v>
      </c>
      <c r="AD62" s="18"/>
      <c r="AF62" s="19"/>
      <c r="AG62" s="18"/>
      <c r="AJ62" s="21"/>
      <c r="AK62" s="22"/>
      <c r="AM62" s="18"/>
      <c r="AN62" s="18"/>
    </row>
    <row r="63" spans="2:40" x14ac:dyDescent="0.2">
      <c r="B63" t="s">
        <v>334</v>
      </c>
      <c r="C63" t="s">
        <v>30</v>
      </c>
      <c r="D63" s="21">
        <v>39804</v>
      </c>
      <c r="E63" s="22" t="s">
        <v>335</v>
      </c>
      <c r="F63" t="s">
        <v>3</v>
      </c>
      <c r="G63" s="18" t="s">
        <v>373</v>
      </c>
      <c r="H63" s="18" t="s">
        <v>14</v>
      </c>
      <c r="K63" t="s">
        <v>339</v>
      </c>
      <c r="L63" t="s">
        <v>340</v>
      </c>
      <c r="M63" s="21">
        <v>39986</v>
      </c>
      <c r="N63" s="22" t="s">
        <v>341</v>
      </c>
      <c r="O63" t="s">
        <v>3</v>
      </c>
      <c r="P63" s="18" t="s">
        <v>386</v>
      </c>
      <c r="Q63" s="18" t="s">
        <v>14</v>
      </c>
      <c r="T63" t="s">
        <v>358</v>
      </c>
      <c r="U63" t="s">
        <v>12</v>
      </c>
      <c r="V63" s="21">
        <v>39523</v>
      </c>
      <c r="W63" s="22" t="s">
        <v>359</v>
      </c>
      <c r="X63" t="s">
        <v>10</v>
      </c>
      <c r="Y63" s="18" t="s">
        <v>402</v>
      </c>
      <c r="Z63" s="18" t="s">
        <v>28</v>
      </c>
      <c r="AD63" s="18"/>
      <c r="AF63" s="19"/>
      <c r="AG63" s="18"/>
      <c r="AJ63" s="21"/>
      <c r="AK63" s="22"/>
      <c r="AM63" s="18"/>
      <c r="AN63" s="18"/>
    </row>
    <row r="64" spans="2:40" x14ac:dyDescent="0.2">
      <c r="B64" t="s">
        <v>339</v>
      </c>
      <c r="C64" t="s">
        <v>340</v>
      </c>
      <c r="D64" s="21">
        <v>39986</v>
      </c>
      <c r="E64" s="22" t="s">
        <v>341</v>
      </c>
      <c r="F64" t="s">
        <v>3</v>
      </c>
      <c r="G64" s="18" t="s">
        <v>374</v>
      </c>
      <c r="H64" s="18" t="s">
        <v>14</v>
      </c>
      <c r="K64" t="s">
        <v>349</v>
      </c>
      <c r="L64" t="s">
        <v>73</v>
      </c>
      <c r="M64" s="21">
        <v>39638</v>
      </c>
      <c r="N64" s="22" t="s">
        <v>350</v>
      </c>
      <c r="O64" t="s">
        <v>3</v>
      </c>
      <c r="P64" s="18" t="s">
        <v>387</v>
      </c>
      <c r="Q64" s="18" t="s">
        <v>14</v>
      </c>
      <c r="T64" t="s">
        <v>349</v>
      </c>
      <c r="U64" t="s">
        <v>73</v>
      </c>
      <c r="V64" s="21">
        <v>39638</v>
      </c>
      <c r="W64" s="22" t="s">
        <v>350</v>
      </c>
      <c r="X64" t="s">
        <v>3</v>
      </c>
      <c r="Y64" s="18" t="s">
        <v>403</v>
      </c>
      <c r="Z64" s="18" t="s">
        <v>28</v>
      </c>
      <c r="AD64" s="18"/>
      <c r="AF64" s="19"/>
      <c r="AG64" s="18"/>
      <c r="AJ64" s="21"/>
      <c r="AK64" s="22"/>
      <c r="AM64" s="18"/>
      <c r="AN64" s="18"/>
    </row>
    <row r="65" spans="2:40" x14ac:dyDescent="0.2">
      <c r="B65" t="s">
        <v>352</v>
      </c>
      <c r="C65" t="s">
        <v>353</v>
      </c>
      <c r="D65" s="21">
        <v>39268</v>
      </c>
      <c r="E65" s="22" t="s">
        <v>354</v>
      </c>
      <c r="F65" t="s">
        <v>10</v>
      </c>
      <c r="G65" s="18" t="s">
        <v>375</v>
      </c>
      <c r="H65" s="18" t="s">
        <v>14</v>
      </c>
      <c r="K65" t="s">
        <v>326</v>
      </c>
      <c r="L65" t="s">
        <v>1</v>
      </c>
      <c r="M65" s="21">
        <v>39471</v>
      </c>
      <c r="N65" s="22" t="s">
        <v>327</v>
      </c>
      <c r="O65" t="s">
        <v>10</v>
      </c>
      <c r="P65" s="18" t="s">
        <v>388</v>
      </c>
      <c r="Q65" s="18" t="s">
        <v>28</v>
      </c>
      <c r="T65" t="s">
        <v>328</v>
      </c>
      <c r="U65" t="s">
        <v>1</v>
      </c>
      <c r="V65" s="21">
        <v>39796</v>
      </c>
      <c r="W65" s="22" t="s">
        <v>329</v>
      </c>
      <c r="X65" t="s">
        <v>3</v>
      </c>
      <c r="Y65" s="18" t="s">
        <v>404</v>
      </c>
      <c r="Z65" s="18" t="s">
        <v>28</v>
      </c>
      <c r="AD65" s="18"/>
      <c r="AF65" s="19"/>
      <c r="AG65" s="18"/>
      <c r="AJ65" s="21"/>
      <c r="AK65" s="22"/>
      <c r="AM65" s="18"/>
      <c r="AN65" s="18"/>
    </row>
    <row r="66" spans="2:40" x14ac:dyDescent="0.2">
      <c r="B66" t="s">
        <v>349</v>
      </c>
      <c r="C66" t="s">
        <v>73</v>
      </c>
      <c r="D66" s="21">
        <v>39638</v>
      </c>
      <c r="E66" s="22" t="s">
        <v>350</v>
      </c>
      <c r="F66" t="s">
        <v>3</v>
      </c>
      <c r="G66" s="18" t="s">
        <v>376</v>
      </c>
      <c r="H66" s="18" t="s">
        <v>14</v>
      </c>
      <c r="K66" t="s">
        <v>334</v>
      </c>
      <c r="L66" t="s">
        <v>30</v>
      </c>
      <c r="M66" s="21">
        <v>39804</v>
      </c>
      <c r="N66" s="22" t="s">
        <v>335</v>
      </c>
      <c r="O66" t="s">
        <v>3</v>
      </c>
      <c r="P66" s="18" t="s">
        <v>389</v>
      </c>
      <c r="Q66" s="18" t="s">
        <v>28</v>
      </c>
      <c r="T66" t="s">
        <v>326</v>
      </c>
      <c r="U66" t="s">
        <v>1</v>
      </c>
      <c r="V66" s="21">
        <v>39471</v>
      </c>
      <c r="W66" s="22" t="s">
        <v>327</v>
      </c>
      <c r="X66" t="s">
        <v>10</v>
      </c>
      <c r="Y66" s="18" t="s">
        <v>405</v>
      </c>
      <c r="Z66" s="18" t="s">
        <v>46</v>
      </c>
      <c r="AD66" s="18"/>
      <c r="AF66" s="19"/>
      <c r="AG66" s="18"/>
      <c r="AJ66" s="21"/>
      <c r="AK66" s="22"/>
      <c r="AM66" s="18"/>
      <c r="AN66" s="18"/>
    </row>
    <row r="67" spans="2:40" x14ac:dyDescent="0.2">
      <c r="B67" t="s">
        <v>346</v>
      </c>
      <c r="C67" t="s">
        <v>30</v>
      </c>
      <c r="D67" s="21">
        <v>39337</v>
      </c>
      <c r="E67" s="22" t="s">
        <v>347</v>
      </c>
      <c r="F67" t="s">
        <v>10</v>
      </c>
      <c r="G67" s="18" t="s">
        <v>481</v>
      </c>
      <c r="H67" s="18" t="s">
        <v>14</v>
      </c>
      <c r="K67" t="s">
        <v>358</v>
      </c>
      <c r="L67" t="s">
        <v>12</v>
      </c>
      <c r="M67" s="21">
        <v>39523</v>
      </c>
      <c r="N67" s="22" t="s">
        <v>359</v>
      </c>
      <c r="O67" t="s">
        <v>10</v>
      </c>
      <c r="P67" s="18" t="s">
        <v>390</v>
      </c>
      <c r="Q67" s="18" t="s">
        <v>28</v>
      </c>
      <c r="T67" t="s">
        <v>356</v>
      </c>
      <c r="U67" t="s">
        <v>41</v>
      </c>
      <c r="V67" s="21">
        <v>39678</v>
      </c>
      <c r="W67" s="22" t="s">
        <v>357</v>
      </c>
      <c r="X67" t="s">
        <v>3</v>
      </c>
      <c r="Y67" s="18" t="s">
        <v>406</v>
      </c>
      <c r="Z67" s="18" t="s">
        <v>46</v>
      </c>
      <c r="AD67" s="18"/>
      <c r="AF67" s="19"/>
      <c r="AG67" s="18"/>
      <c r="AJ67" s="21"/>
      <c r="AK67" s="22"/>
      <c r="AM67" s="18"/>
      <c r="AN67" s="18"/>
    </row>
    <row r="68" spans="2:40" x14ac:dyDescent="0.2">
      <c r="B68" t="s">
        <v>358</v>
      </c>
      <c r="C68" t="s">
        <v>12</v>
      </c>
      <c r="D68" s="21">
        <v>39523</v>
      </c>
      <c r="E68" s="22" t="s">
        <v>359</v>
      </c>
      <c r="F68" t="s">
        <v>10</v>
      </c>
      <c r="G68" s="18" t="s">
        <v>482</v>
      </c>
      <c r="H68" s="18" t="s">
        <v>14</v>
      </c>
      <c r="K68" t="s">
        <v>343</v>
      </c>
      <c r="L68" t="s">
        <v>34</v>
      </c>
      <c r="M68" s="21">
        <v>39962</v>
      </c>
      <c r="N68" s="22" t="s">
        <v>344</v>
      </c>
      <c r="O68" t="s">
        <v>3</v>
      </c>
      <c r="P68" s="18" t="s">
        <v>391</v>
      </c>
      <c r="Q68" s="18" t="s">
        <v>28</v>
      </c>
      <c r="T68" t="s">
        <v>360</v>
      </c>
      <c r="U68" t="s">
        <v>12</v>
      </c>
      <c r="V68" s="21">
        <v>39571</v>
      </c>
      <c r="W68" s="22" t="s">
        <v>361</v>
      </c>
      <c r="X68" t="s">
        <v>10</v>
      </c>
      <c r="Y68" s="18" t="s">
        <v>407</v>
      </c>
      <c r="Z68" s="18" t="s">
        <v>46</v>
      </c>
      <c r="AD68" s="18"/>
      <c r="AF68" s="19"/>
      <c r="AG68" s="18"/>
      <c r="AJ68" s="21"/>
      <c r="AK68" s="22"/>
      <c r="AM68" s="18"/>
      <c r="AN68" s="18"/>
    </row>
    <row r="69" spans="2:40" x14ac:dyDescent="0.2">
      <c r="B69" t="s">
        <v>343</v>
      </c>
      <c r="C69" t="s">
        <v>34</v>
      </c>
      <c r="D69" s="21">
        <v>39962</v>
      </c>
      <c r="E69" s="22" t="s">
        <v>344</v>
      </c>
      <c r="F69" t="s">
        <v>3</v>
      </c>
      <c r="G69" s="18" t="s">
        <v>377</v>
      </c>
      <c r="H69" s="18" t="s">
        <v>28</v>
      </c>
      <c r="K69" t="s">
        <v>356</v>
      </c>
      <c r="L69" t="s">
        <v>41</v>
      </c>
      <c r="M69" s="21">
        <v>39678</v>
      </c>
      <c r="N69" s="22" t="s">
        <v>357</v>
      </c>
      <c r="O69" t="s">
        <v>3</v>
      </c>
      <c r="P69" s="18" t="s">
        <v>392</v>
      </c>
      <c r="Q69" s="18" t="s">
        <v>28</v>
      </c>
      <c r="V69" s="1"/>
      <c r="AD69" s="18"/>
      <c r="AF69" s="19"/>
      <c r="AG69" s="18"/>
      <c r="AJ69" s="21"/>
      <c r="AK69" s="22"/>
      <c r="AM69" s="18"/>
      <c r="AN69" s="18"/>
    </row>
    <row r="70" spans="2:40" x14ac:dyDescent="0.2">
      <c r="B70" t="s">
        <v>356</v>
      </c>
      <c r="C70" t="s">
        <v>41</v>
      </c>
      <c r="D70" s="21">
        <v>39678</v>
      </c>
      <c r="E70" s="22" t="s">
        <v>357</v>
      </c>
      <c r="F70" t="s">
        <v>3</v>
      </c>
      <c r="G70" s="18" t="s">
        <v>378</v>
      </c>
      <c r="H70" s="18" t="s">
        <v>28</v>
      </c>
      <c r="K70" t="s">
        <v>360</v>
      </c>
      <c r="L70" t="s">
        <v>12</v>
      </c>
      <c r="M70" s="21">
        <v>39571</v>
      </c>
      <c r="N70" s="22" t="s">
        <v>361</v>
      </c>
      <c r="O70" t="s">
        <v>10</v>
      </c>
      <c r="P70" s="18" t="s">
        <v>393</v>
      </c>
      <c r="Q70" s="18" t="s">
        <v>28</v>
      </c>
      <c r="V70" s="1"/>
      <c r="AD70" s="18"/>
      <c r="AF70" s="19"/>
      <c r="AG70" s="18"/>
      <c r="AJ70" s="21"/>
      <c r="AK70" s="22"/>
      <c r="AM70" s="18"/>
      <c r="AN70" s="18"/>
    </row>
    <row r="71" spans="2:40" x14ac:dyDescent="0.2">
      <c r="B71" t="s">
        <v>360</v>
      </c>
      <c r="C71" t="s">
        <v>12</v>
      </c>
      <c r="D71" s="21">
        <v>39571</v>
      </c>
      <c r="E71" s="22" t="s">
        <v>361</v>
      </c>
      <c r="F71" t="s">
        <v>10</v>
      </c>
      <c r="G71" s="18" t="s">
        <v>483</v>
      </c>
      <c r="H71" s="18" t="s">
        <v>28</v>
      </c>
      <c r="K71" t="s">
        <v>323</v>
      </c>
      <c r="L71" t="s">
        <v>30</v>
      </c>
      <c r="M71" s="21">
        <v>39454</v>
      </c>
      <c r="N71" s="22" t="s">
        <v>324</v>
      </c>
      <c r="O71" t="s">
        <v>10</v>
      </c>
      <c r="P71" s="18" t="s">
        <v>394</v>
      </c>
      <c r="Q71" s="18" t="s">
        <v>28</v>
      </c>
      <c r="V71" s="1"/>
      <c r="AD71" s="18"/>
      <c r="AF71" s="19"/>
      <c r="AG71" s="18"/>
      <c r="AJ71" s="21"/>
      <c r="AK71" s="22"/>
      <c r="AM71" s="18"/>
      <c r="AN71" s="18"/>
    </row>
    <row r="72" spans="2:40" x14ac:dyDescent="0.2">
      <c r="B72" t="s">
        <v>363</v>
      </c>
      <c r="C72" t="s">
        <v>364</v>
      </c>
      <c r="D72" s="21">
        <v>39590</v>
      </c>
      <c r="E72" s="22" t="s">
        <v>365</v>
      </c>
      <c r="F72" t="s">
        <v>10</v>
      </c>
      <c r="G72" s="18" t="s">
        <v>379</v>
      </c>
      <c r="H72" s="18" t="s">
        <v>46</v>
      </c>
      <c r="M72" s="1"/>
      <c r="V72" s="1"/>
    </row>
    <row r="73" spans="2:40" x14ac:dyDescent="0.2">
      <c r="D73" s="1"/>
      <c r="M73" s="1"/>
    </row>
    <row r="74" spans="2:40" x14ac:dyDescent="0.2">
      <c r="D74" s="1"/>
      <c r="M74" s="1"/>
    </row>
    <row r="75" spans="2:40" x14ac:dyDescent="0.2">
      <c r="D75" s="1"/>
      <c r="M75" s="1"/>
    </row>
    <row r="76" spans="2:40" x14ac:dyDescent="0.2">
      <c r="D76" s="1"/>
      <c r="M76" s="1"/>
    </row>
    <row r="77" spans="2:40" x14ac:dyDescent="0.2">
      <c r="D77" s="1"/>
      <c r="M77" s="1"/>
    </row>
    <row r="78" spans="2:40" x14ac:dyDescent="0.2">
      <c r="D78" s="1"/>
      <c r="M78" s="1"/>
    </row>
    <row r="79" spans="2:40" x14ac:dyDescent="0.2">
      <c r="D79" s="1"/>
    </row>
    <row r="81" spans="2:41" x14ac:dyDescent="0.2">
      <c r="B81" s="2" t="s">
        <v>50</v>
      </c>
      <c r="C81" s="3" t="s">
        <v>51</v>
      </c>
      <c r="D81" s="3" t="s">
        <v>52</v>
      </c>
      <c r="E81" s="3" t="s">
        <v>53</v>
      </c>
      <c r="F81" s="3" t="s">
        <v>54</v>
      </c>
      <c r="G81" s="3" t="s">
        <v>49</v>
      </c>
      <c r="H81" s="3" t="s">
        <v>55</v>
      </c>
      <c r="K81" s="2" t="s">
        <v>50</v>
      </c>
      <c r="L81" s="3" t="s">
        <v>51</v>
      </c>
      <c r="M81" s="3" t="s">
        <v>52</v>
      </c>
      <c r="N81" s="3" t="s">
        <v>53</v>
      </c>
      <c r="O81" s="3" t="s">
        <v>54</v>
      </c>
      <c r="P81" s="3" t="s">
        <v>49</v>
      </c>
      <c r="Q81" s="4" t="s">
        <v>55</v>
      </c>
      <c r="T81" s="2" t="s">
        <v>50</v>
      </c>
      <c r="U81" s="3" t="s">
        <v>51</v>
      </c>
      <c r="V81" s="3" t="s">
        <v>52</v>
      </c>
      <c r="W81" s="3" t="s">
        <v>53</v>
      </c>
      <c r="X81" s="3" t="s">
        <v>54</v>
      </c>
      <c r="Y81" s="3" t="s">
        <v>49</v>
      </c>
      <c r="Z81" s="4" t="s">
        <v>55</v>
      </c>
      <c r="AE81" s="18"/>
      <c r="AF81" s="18"/>
      <c r="AG81" s="19"/>
      <c r="AH81" s="18"/>
      <c r="AI81" s="20"/>
      <c r="AJ81" s="20"/>
      <c r="AK81" s="21"/>
      <c r="AL81" s="22"/>
      <c r="AM81" s="20"/>
    </row>
    <row r="82" spans="2:41" x14ac:dyDescent="0.2">
      <c r="B82" s="20" t="s">
        <v>72</v>
      </c>
      <c r="C82" s="20" t="s">
        <v>73</v>
      </c>
      <c r="D82" s="21">
        <v>38609</v>
      </c>
      <c r="E82" s="22" t="s">
        <v>74</v>
      </c>
      <c r="F82" s="20" t="s">
        <v>70</v>
      </c>
      <c r="G82" s="18" t="s">
        <v>425</v>
      </c>
      <c r="H82" s="18" t="s">
        <v>4</v>
      </c>
      <c r="K82" t="s">
        <v>72</v>
      </c>
      <c r="L82" t="s">
        <v>73</v>
      </c>
      <c r="M82" s="21">
        <v>38609</v>
      </c>
      <c r="N82" s="22" t="s">
        <v>74</v>
      </c>
      <c r="O82" t="s">
        <v>70</v>
      </c>
      <c r="P82" s="18" t="s">
        <v>439</v>
      </c>
      <c r="Q82" s="18" t="s">
        <v>4</v>
      </c>
      <c r="T82" t="s">
        <v>72</v>
      </c>
      <c r="U82" t="s">
        <v>73</v>
      </c>
      <c r="V82" s="21">
        <v>38609</v>
      </c>
      <c r="W82" s="22" t="s">
        <v>74</v>
      </c>
      <c r="X82" t="s">
        <v>70</v>
      </c>
      <c r="Y82" s="18" t="s">
        <v>454</v>
      </c>
      <c r="Z82" s="18" t="s">
        <v>108</v>
      </c>
      <c r="AE82" s="18"/>
      <c r="AF82" s="18"/>
      <c r="AG82" s="19"/>
      <c r="AH82" s="18"/>
      <c r="AI82" s="20"/>
      <c r="AJ82" s="20"/>
      <c r="AK82" s="21"/>
      <c r="AL82" s="22"/>
      <c r="AM82" s="20"/>
    </row>
    <row r="83" spans="2:41" x14ac:dyDescent="0.2">
      <c r="B83" s="20" t="s">
        <v>75</v>
      </c>
      <c r="C83" s="20" t="s">
        <v>12</v>
      </c>
      <c r="D83" s="21">
        <v>38692</v>
      </c>
      <c r="E83" s="22" t="s">
        <v>76</v>
      </c>
      <c r="F83" s="20" t="s">
        <v>70</v>
      </c>
      <c r="G83" s="18" t="s">
        <v>426</v>
      </c>
      <c r="H83" s="18" t="s">
        <v>4</v>
      </c>
      <c r="K83" t="s">
        <v>79</v>
      </c>
      <c r="L83" t="s">
        <v>6</v>
      </c>
      <c r="M83" s="21">
        <v>38576</v>
      </c>
      <c r="N83" s="22" t="s">
        <v>80</v>
      </c>
      <c r="O83" t="s">
        <v>70</v>
      </c>
      <c r="P83" s="18" t="s">
        <v>440</v>
      </c>
      <c r="Q83" s="18" t="s">
        <v>4</v>
      </c>
      <c r="T83" t="s">
        <v>85</v>
      </c>
      <c r="U83" t="s">
        <v>12</v>
      </c>
      <c r="V83" s="21">
        <v>38848</v>
      </c>
      <c r="W83" s="22" t="s">
        <v>86</v>
      </c>
      <c r="X83" t="s">
        <v>70</v>
      </c>
      <c r="Y83" s="18" t="s">
        <v>455</v>
      </c>
      <c r="Z83" s="18" t="s">
        <v>4</v>
      </c>
      <c r="AE83" s="18"/>
      <c r="AG83" s="19"/>
      <c r="AH83" s="18"/>
      <c r="AI83" s="20"/>
      <c r="AJ83" s="20"/>
      <c r="AK83" s="21"/>
      <c r="AL83" s="22"/>
      <c r="AM83" s="20"/>
      <c r="AN83" s="18"/>
      <c r="AO83" s="18"/>
    </row>
    <row r="84" spans="2:41" x14ac:dyDescent="0.2">
      <c r="B84" s="20" t="s">
        <v>82</v>
      </c>
      <c r="C84" s="20" t="s">
        <v>27</v>
      </c>
      <c r="D84" s="21">
        <v>38799</v>
      </c>
      <c r="E84" s="22" t="s">
        <v>83</v>
      </c>
      <c r="F84" s="20" t="s">
        <v>70</v>
      </c>
      <c r="G84" s="18" t="s">
        <v>427</v>
      </c>
      <c r="H84" s="18" t="s">
        <v>4</v>
      </c>
      <c r="K84" t="s">
        <v>75</v>
      </c>
      <c r="L84" t="s">
        <v>12</v>
      </c>
      <c r="M84" s="21">
        <v>38692</v>
      </c>
      <c r="N84" s="22" t="s">
        <v>76</v>
      </c>
      <c r="O84" t="s">
        <v>70</v>
      </c>
      <c r="P84" s="18" t="s">
        <v>441</v>
      </c>
      <c r="Q84" s="18" t="s">
        <v>4</v>
      </c>
      <c r="T84" t="s">
        <v>79</v>
      </c>
      <c r="U84" t="s">
        <v>6</v>
      </c>
      <c r="V84" s="21">
        <v>38576</v>
      </c>
      <c r="W84" s="22" t="s">
        <v>80</v>
      </c>
      <c r="X84" t="s">
        <v>70</v>
      </c>
      <c r="Y84" s="18" t="s">
        <v>456</v>
      </c>
      <c r="Z84" s="18" t="s">
        <v>4</v>
      </c>
      <c r="AE84" s="18"/>
      <c r="AG84" s="19"/>
      <c r="AH84" s="18"/>
      <c r="AI84" s="20"/>
      <c r="AJ84" s="20"/>
      <c r="AK84" s="21"/>
      <c r="AL84" s="22"/>
      <c r="AM84" s="20"/>
      <c r="AN84" s="18"/>
      <c r="AO84" s="18"/>
    </row>
    <row r="85" spans="2:41" x14ac:dyDescent="0.2">
      <c r="B85" s="20" t="s">
        <v>79</v>
      </c>
      <c r="C85" s="20" t="s">
        <v>6</v>
      </c>
      <c r="D85" s="21">
        <v>38576</v>
      </c>
      <c r="E85" s="22" t="s">
        <v>80</v>
      </c>
      <c r="F85" s="20" t="s">
        <v>70</v>
      </c>
      <c r="G85" s="18" t="s">
        <v>428</v>
      </c>
      <c r="H85" s="18" t="s">
        <v>4</v>
      </c>
      <c r="K85" t="s">
        <v>82</v>
      </c>
      <c r="L85" t="s">
        <v>27</v>
      </c>
      <c r="M85" s="21">
        <v>38799</v>
      </c>
      <c r="N85" s="22" t="s">
        <v>83</v>
      </c>
      <c r="O85" t="s">
        <v>70</v>
      </c>
      <c r="P85" s="18" t="s">
        <v>442</v>
      </c>
      <c r="Q85" s="18" t="s">
        <v>4</v>
      </c>
      <c r="T85" t="s">
        <v>89</v>
      </c>
      <c r="U85" t="s">
        <v>12</v>
      </c>
      <c r="V85" s="21">
        <v>38833</v>
      </c>
      <c r="W85" s="22" t="s">
        <v>90</v>
      </c>
      <c r="X85" t="s">
        <v>70</v>
      </c>
      <c r="Y85" s="18" t="s">
        <v>457</v>
      </c>
      <c r="Z85" s="18" t="s">
        <v>4</v>
      </c>
      <c r="AE85" s="18"/>
      <c r="AG85" s="19"/>
      <c r="AH85" s="18"/>
      <c r="AI85" s="20"/>
      <c r="AJ85" s="20"/>
      <c r="AK85" s="21"/>
      <c r="AL85" s="22"/>
      <c r="AM85" s="20"/>
      <c r="AN85" s="18"/>
      <c r="AO85" s="18"/>
    </row>
    <row r="86" spans="2:41" x14ac:dyDescent="0.2">
      <c r="B86" s="20" t="s">
        <v>77</v>
      </c>
      <c r="C86" s="20" t="s">
        <v>27</v>
      </c>
      <c r="D86" s="21">
        <v>38980</v>
      </c>
      <c r="E86" s="22" t="s">
        <v>78</v>
      </c>
      <c r="F86" s="20" t="s">
        <v>69</v>
      </c>
      <c r="G86" s="18" t="s">
        <v>429</v>
      </c>
      <c r="H86" s="18" t="s">
        <v>4</v>
      </c>
      <c r="K86" t="s">
        <v>85</v>
      </c>
      <c r="L86" t="s">
        <v>12</v>
      </c>
      <c r="M86" s="21">
        <v>38848</v>
      </c>
      <c r="N86" s="22" t="s">
        <v>86</v>
      </c>
      <c r="O86" t="s">
        <v>70</v>
      </c>
      <c r="P86" s="18" t="s">
        <v>443</v>
      </c>
      <c r="Q86" s="18" t="s">
        <v>4</v>
      </c>
      <c r="T86" t="s">
        <v>82</v>
      </c>
      <c r="U86" t="s">
        <v>27</v>
      </c>
      <c r="V86" s="21">
        <v>38799</v>
      </c>
      <c r="W86" s="22" t="s">
        <v>83</v>
      </c>
      <c r="X86" t="s">
        <v>70</v>
      </c>
      <c r="Y86" s="18" t="s">
        <v>458</v>
      </c>
      <c r="Z86" s="18" t="s">
        <v>4</v>
      </c>
      <c r="AE86" s="18"/>
      <c r="AG86" s="19"/>
      <c r="AH86" s="18"/>
      <c r="AI86" s="20"/>
      <c r="AJ86" s="20"/>
      <c r="AK86" s="21"/>
      <c r="AL86" s="22"/>
      <c r="AM86" s="20"/>
      <c r="AN86" s="18"/>
      <c r="AO86" s="18"/>
    </row>
    <row r="87" spans="2:41" x14ac:dyDescent="0.2">
      <c r="B87" s="20" t="s">
        <v>85</v>
      </c>
      <c r="C87" s="20" t="s">
        <v>12</v>
      </c>
      <c r="D87" s="21">
        <v>38848</v>
      </c>
      <c r="E87" s="22" t="s">
        <v>86</v>
      </c>
      <c r="F87" s="20" t="s">
        <v>70</v>
      </c>
      <c r="G87" s="18" t="s">
        <v>430</v>
      </c>
      <c r="H87" s="18" t="s">
        <v>4</v>
      </c>
      <c r="K87" t="s">
        <v>81</v>
      </c>
      <c r="L87" t="s">
        <v>37</v>
      </c>
      <c r="M87" s="21">
        <v>38608</v>
      </c>
      <c r="N87" s="22" t="s">
        <v>416</v>
      </c>
      <c r="O87" t="s">
        <v>70</v>
      </c>
      <c r="P87" s="18" t="s">
        <v>444</v>
      </c>
      <c r="Q87" s="18" t="s">
        <v>4</v>
      </c>
      <c r="T87" t="s">
        <v>81</v>
      </c>
      <c r="U87" t="s">
        <v>37</v>
      </c>
      <c r="V87" s="21">
        <v>38608</v>
      </c>
      <c r="W87" s="22" t="s">
        <v>416</v>
      </c>
      <c r="X87" t="s">
        <v>70</v>
      </c>
      <c r="Y87" s="18" t="s">
        <v>459</v>
      </c>
      <c r="Z87" s="18" t="s">
        <v>4</v>
      </c>
      <c r="AE87" s="18"/>
      <c r="AG87" s="19"/>
      <c r="AH87" s="18"/>
      <c r="AI87" s="20"/>
      <c r="AJ87" s="20"/>
      <c r="AK87" s="21"/>
      <c r="AL87" s="22"/>
      <c r="AM87" s="20"/>
      <c r="AN87" s="18"/>
      <c r="AO87" s="18"/>
    </row>
    <row r="88" spans="2:41" x14ac:dyDescent="0.2">
      <c r="B88" s="20" t="s">
        <v>81</v>
      </c>
      <c r="C88" s="20" t="s">
        <v>37</v>
      </c>
      <c r="D88" s="21">
        <v>38608</v>
      </c>
      <c r="E88" s="22" t="s">
        <v>416</v>
      </c>
      <c r="F88" s="20" t="s">
        <v>70</v>
      </c>
      <c r="G88" s="18" t="s">
        <v>431</v>
      </c>
      <c r="H88" s="18" t="s">
        <v>4</v>
      </c>
      <c r="K88" t="s">
        <v>89</v>
      </c>
      <c r="L88" t="s">
        <v>12</v>
      </c>
      <c r="M88" s="21">
        <v>38833</v>
      </c>
      <c r="N88" s="22" t="s">
        <v>90</v>
      </c>
      <c r="O88" t="s">
        <v>70</v>
      </c>
      <c r="P88" s="18" t="s">
        <v>445</v>
      </c>
      <c r="Q88" s="18" t="s">
        <v>4</v>
      </c>
      <c r="T88" t="s">
        <v>95</v>
      </c>
      <c r="U88" t="s">
        <v>27</v>
      </c>
      <c r="V88" s="21">
        <v>39189</v>
      </c>
      <c r="W88" s="22" t="s">
        <v>96</v>
      </c>
      <c r="X88" t="s">
        <v>69</v>
      </c>
      <c r="Y88" s="18" t="s">
        <v>460</v>
      </c>
      <c r="Z88" s="18" t="s">
        <v>14</v>
      </c>
      <c r="AE88" s="18"/>
      <c r="AG88" s="19"/>
      <c r="AH88" s="18"/>
      <c r="AI88" s="20"/>
      <c r="AJ88" s="20"/>
      <c r="AK88" s="21"/>
      <c r="AL88" s="22"/>
      <c r="AM88" s="20"/>
      <c r="AN88" s="18"/>
      <c r="AO88" s="18"/>
    </row>
    <row r="89" spans="2:41" x14ac:dyDescent="0.2">
      <c r="B89" s="20" t="s">
        <v>93</v>
      </c>
      <c r="C89" s="20" t="s">
        <v>12</v>
      </c>
      <c r="D89" s="21">
        <v>39160</v>
      </c>
      <c r="E89" s="22" t="s">
        <v>94</v>
      </c>
      <c r="F89" s="20" t="s">
        <v>69</v>
      </c>
      <c r="G89" s="18" t="s">
        <v>489</v>
      </c>
      <c r="H89" s="18" t="s">
        <v>14</v>
      </c>
      <c r="K89" t="s">
        <v>77</v>
      </c>
      <c r="L89" t="s">
        <v>27</v>
      </c>
      <c r="M89" s="21">
        <v>38980</v>
      </c>
      <c r="N89" s="22" t="s">
        <v>78</v>
      </c>
      <c r="O89" t="s">
        <v>69</v>
      </c>
      <c r="P89" s="18" t="s">
        <v>446</v>
      </c>
      <c r="Q89" s="18" t="s">
        <v>14</v>
      </c>
      <c r="T89" t="s">
        <v>93</v>
      </c>
      <c r="U89" t="s">
        <v>12</v>
      </c>
      <c r="V89" s="21">
        <v>39160</v>
      </c>
      <c r="W89" s="22" t="s">
        <v>94</v>
      </c>
      <c r="X89" t="s">
        <v>69</v>
      </c>
      <c r="Y89" s="18" t="s">
        <v>461</v>
      </c>
      <c r="Z89" s="18" t="s">
        <v>14</v>
      </c>
      <c r="AE89" s="18"/>
      <c r="AG89" s="19"/>
      <c r="AH89" s="18"/>
      <c r="AI89" s="20"/>
      <c r="AJ89" s="20"/>
      <c r="AK89" s="21"/>
      <c r="AL89" s="22"/>
      <c r="AM89" s="20"/>
      <c r="AN89" s="18"/>
      <c r="AO89" s="18"/>
    </row>
    <row r="90" spans="2:41" x14ac:dyDescent="0.2">
      <c r="B90" s="20" t="s">
        <v>89</v>
      </c>
      <c r="C90" s="20" t="s">
        <v>12</v>
      </c>
      <c r="D90" s="21">
        <v>38833</v>
      </c>
      <c r="E90" s="22" t="s">
        <v>90</v>
      </c>
      <c r="F90" s="20" t="s">
        <v>70</v>
      </c>
      <c r="G90" s="18" t="s">
        <v>432</v>
      </c>
      <c r="H90" s="18" t="s">
        <v>14</v>
      </c>
      <c r="K90" t="s">
        <v>93</v>
      </c>
      <c r="L90" t="s">
        <v>12</v>
      </c>
      <c r="M90" s="21">
        <v>39160</v>
      </c>
      <c r="N90" s="22" t="s">
        <v>94</v>
      </c>
      <c r="O90" t="s">
        <v>69</v>
      </c>
      <c r="P90" s="18" t="s">
        <v>447</v>
      </c>
      <c r="Q90" s="18" t="s">
        <v>14</v>
      </c>
      <c r="T90" t="s">
        <v>97</v>
      </c>
      <c r="U90" t="s">
        <v>98</v>
      </c>
      <c r="V90" s="21">
        <v>39017</v>
      </c>
      <c r="W90" s="22" t="s">
        <v>99</v>
      </c>
      <c r="X90" t="s">
        <v>69</v>
      </c>
      <c r="Y90" s="18" t="s">
        <v>462</v>
      </c>
      <c r="Z90" s="18" t="s">
        <v>28</v>
      </c>
      <c r="AE90" s="18"/>
      <c r="AG90" s="19"/>
      <c r="AH90" s="18"/>
      <c r="AI90" s="20"/>
      <c r="AJ90" s="20"/>
      <c r="AK90" s="21"/>
      <c r="AL90" s="22"/>
      <c r="AM90" s="20"/>
      <c r="AN90" s="18"/>
      <c r="AO90" s="18"/>
    </row>
    <row r="91" spans="2:41" x14ac:dyDescent="0.2">
      <c r="B91" s="20" t="s">
        <v>84</v>
      </c>
      <c r="C91" s="20" t="s">
        <v>45</v>
      </c>
      <c r="D91" s="21">
        <v>38911</v>
      </c>
      <c r="E91" s="22" t="s">
        <v>414</v>
      </c>
      <c r="F91" s="20" t="s">
        <v>69</v>
      </c>
      <c r="G91" s="18" t="s">
        <v>433</v>
      </c>
      <c r="H91" s="18" t="s">
        <v>14</v>
      </c>
      <c r="K91" t="s">
        <v>95</v>
      </c>
      <c r="L91" t="s">
        <v>27</v>
      </c>
      <c r="M91" s="21">
        <v>39189</v>
      </c>
      <c r="N91" s="22" t="s">
        <v>96</v>
      </c>
      <c r="O91" t="s">
        <v>69</v>
      </c>
      <c r="P91" s="18" t="s">
        <v>448</v>
      </c>
      <c r="Q91" s="18" t="s">
        <v>14</v>
      </c>
      <c r="T91" t="s">
        <v>87</v>
      </c>
      <c r="U91" t="s">
        <v>12</v>
      </c>
      <c r="V91" s="21">
        <v>39198</v>
      </c>
      <c r="W91" s="22" t="s">
        <v>88</v>
      </c>
      <c r="X91" t="s">
        <v>69</v>
      </c>
      <c r="Y91" s="18" t="s">
        <v>463</v>
      </c>
      <c r="Z91" s="18" t="s">
        <v>28</v>
      </c>
      <c r="AE91" s="18"/>
      <c r="AG91" s="19"/>
      <c r="AH91" s="18"/>
      <c r="AI91" s="20"/>
      <c r="AJ91" s="20"/>
      <c r="AK91" s="21"/>
      <c r="AL91" s="22"/>
      <c r="AM91" s="20"/>
      <c r="AN91" s="18"/>
      <c r="AO91" s="18"/>
    </row>
    <row r="92" spans="2:41" x14ac:dyDescent="0.2">
      <c r="B92" s="20" t="s">
        <v>97</v>
      </c>
      <c r="C92" s="20" t="s">
        <v>98</v>
      </c>
      <c r="D92" s="21">
        <v>39017</v>
      </c>
      <c r="E92" s="22" t="s">
        <v>99</v>
      </c>
      <c r="F92" s="20" t="s">
        <v>69</v>
      </c>
      <c r="G92" s="18" t="s">
        <v>434</v>
      </c>
      <c r="H92" s="18" t="s">
        <v>14</v>
      </c>
      <c r="K92" t="s">
        <v>84</v>
      </c>
      <c r="L92" t="s">
        <v>45</v>
      </c>
      <c r="M92" s="21">
        <v>38911</v>
      </c>
      <c r="N92" s="22" t="s">
        <v>414</v>
      </c>
      <c r="O92" t="s">
        <v>69</v>
      </c>
      <c r="P92" s="18" t="s">
        <v>449</v>
      </c>
      <c r="Q92" s="18" t="s">
        <v>14</v>
      </c>
      <c r="T92" t="s">
        <v>102</v>
      </c>
      <c r="U92" t="s">
        <v>43</v>
      </c>
      <c r="V92" s="21">
        <v>39093</v>
      </c>
      <c r="W92" s="22" t="s">
        <v>103</v>
      </c>
      <c r="X92" t="s">
        <v>69</v>
      </c>
      <c r="Y92" s="18" t="s">
        <v>464</v>
      </c>
      <c r="Z92" s="18" t="s">
        <v>48</v>
      </c>
      <c r="AE92" s="18"/>
      <c r="AG92" s="19"/>
      <c r="AH92" s="18"/>
      <c r="AI92" s="20"/>
      <c r="AJ92" s="20"/>
      <c r="AK92" s="21"/>
      <c r="AL92" s="22"/>
      <c r="AM92" s="20"/>
      <c r="AN92" s="18"/>
      <c r="AO92" s="18"/>
    </row>
    <row r="93" spans="2:41" x14ac:dyDescent="0.2">
      <c r="B93" s="20" t="s">
        <v>87</v>
      </c>
      <c r="C93" s="20" t="s">
        <v>12</v>
      </c>
      <c r="D93" s="21">
        <v>39198</v>
      </c>
      <c r="E93" s="22" t="s">
        <v>88</v>
      </c>
      <c r="F93" s="20" t="s">
        <v>69</v>
      </c>
      <c r="G93" s="18" t="s">
        <v>490</v>
      </c>
      <c r="H93" s="18" t="s">
        <v>14</v>
      </c>
      <c r="K93" t="s">
        <v>91</v>
      </c>
      <c r="L93" t="s">
        <v>27</v>
      </c>
      <c r="M93" s="21">
        <v>39071</v>
      </c>
      <c r="N93" s="22" t="s">
        <v>92</v>
      </c>
      <c r="O93" t="s">
        <v>69</v>
      </c>
      <c r="P93" s="18" t="s">
        <v>450</v>
      </c>
      <c r="Q93" s="18" t="s">
        <v>14</v>
      </c>
      <c r="V93" s="1"/>
      <c r="AE93" s="18"/>
      <c r="AG93" s="19"/>
      <c r="AH93" s="18"/>
      <c r="AI93" s="20"/>
      <c r="AJ93" s="20"/>
      <c r="AK93" s="21"/>
      <c r="AL93" s="22"/>
      <c r="AM93" s="20"/>
      <c r="AN93" s="18"/>
      <c r="AO93" s="18"/>
    </row>
    <row r="94" spans="2:41" x14ac:dyDescent="0.2">
      <c r="B94" s="20" t="s">
        <v>91</v>
      </c>
      <c r="C94" s="20" t="s">
        <v>27</v>
      </c>
      <c r="D94" s="21">
        <v>39071</v>
      </c>
      <c r="E94" s="22" t="s">
        <v>92</v>
      </c>
      <c r="F94" s="20" t="s">
        <v>69</v>
      </c>
      <c r="G94" s="18" t="s">
        <v>435</v>
      </c>
      <c r="H94" s="18" t="s">
        <v>14</v>
      </c>
      <c r="K94" t="s">
        <v>97</v>
      </c>
      <c r="L94" t="s">
        <v>98</v>
      </c>
      <c r="M94" s="21">
        <v>39017</v>
      </c>
      <c r="N94" s="22" t="s">
        <v>99</v>
      </c>
      <c r="O94" t="s">
        <v>69</v>
      </c>
      <c r="P94" s="18" t="s">
        <v>451</v>
      </c>
      <c r="Q94" s="18" t="s">
        <v>28</v>
      </c>
      <c r="V94" s="1"/>
      <c r="AE94" s="18"/>
      <c r="AG94" s="19"/>
      <c r="AH94" s="18"/>
      <c r="AI94" s="20"/>
      <c r="AJ94" s="20"/>
      <c r="AK94" s="21"/>
      <c r="AL94" s="22"/>
      <c r="AM94" s="20"/>
      <c r="AN94" s="18"/>
      <c r="AO94" s="18"/>
    </row>
    <row r="95" spans="2:41" x14ac:dyDescent="0.2">
      <c r="B95" s="20" t="s">
        <v>95</v>
      </c>
      <c r="C95" s="20" t="s">
        <v>27</v>
      </c>
      <c r="D95" s="21">
        <v>39189</v>
      </c>
      <c r="E95" s="22" t="s">
        <v>96</v>
      </c>
      <c r="F95" s="20" t="s">
        <v>69</v>
      </c>
      <c r="G95" s="18" t="s">
        <v>436</v>
      </c>
      <c r="H95" s="18" t="s">
        <v>14</v>
      </c>
      <c r="K95" t="s">
        <v>87</v>
      </c>
      <c r="L95" t="s">
        <v>12</v>
      </c>
      <c r="M95" s="21">
        <v>39198</v>
      </c>
      <c r="N95" s="22" t="s">
        <v>88</v>
      </c>
      <c r="O95" t="s">
        <v>69</v>
      </c>
      <c r="P95" s="18" t="s">
        <v>452</v>
      </c>
      <c r="Q95" s="18" t="s">
        <v>28</v>
      </c>
      <c r="AE95" s="18"/>
      <c r="AG95" s="19"/>
      <c r="AH95" s="18"/>
      <c r="AI95" s="20"/>
      <c r="AJ95" s="20"/>
      <c r="AK95" s="21"/>
      <c r="AL95" s="22"/>
      <c r="AM95" s="20"/>
      <c r="AN95" s="18"/>
      <c r="AO95" s="18"/>
    </row>
    <row r="96" spans="2:41" x14ac:dyDescent="0.2">
      <c r="B96" s="20" t="s">
        <v>102</v>
      </c>
      <c r="C96" s="20" t="s">
        <v>43</v>
      </c>
      <c r="D96" s="21">
        <v>39093</v>
      </c>
      <c r="E96" s="22" t="s">
        <v>103</v>
      </c>
      <c r="F96" s="20" t="s">
        <v>69</v>
      </c>
      <c r="G96" s="18" t="s">
        <v>437</v>
      </c>
      <c r="H96" s="18" t="s">
        <v>28</v>
      </c>
      <c r="K96" t="s">
        <v>102</v>
      </c>
      <c r="L96" t="s">
        <v>43</v>
      </c>
      <c r="M96" s="21">
        <v>39093</v>
      </c>
      <c r="N96" s="22" t="s">
        <v>103</v>
      </c>
      <c r="O96" t="s">
        <v>69</v>
      </c>
      <c r="P96" s="18" t="s">
        <v>453</v>
      </c>
      <c r="Q96" s="18" t="s">
        <v>28</v>
      </c>
      <c r="AE96" s="18"/>
      <c r="AG96" s="19"/>
      <c r="AH96" s="18"/>
      <c r="AI96" s="20"/>
      <c r="AJ96" s="20"/>
      <c r="AK96" s="21"/>
      <c r="AL96" s="22"/>
      <c r="AM96" s="20"/>
      <c r="AN96" s="18"/>
      <c r="AO96" s="18"/>
    </row>
    <row r="97" spans="2:41" x14ac:dyDescent="0.2">
      <c r="B97" s="20" t="s">
        <v>100</v>
      </c>
      <c r="C97" s="20" t="s">
        <v>6</v>
      </c>
      <c r="D97" s="21">
        <v>38861</v>
      </c>
      <c r="E97" s="22" t="s">
        <v>101</v>
      </c>
      <c r="F97" s="20" t="s">
        <v>70</v>
      </c>
      <c r="G97" s="18" t="s">
        <v>438</v>
      </c>
      <c r="H97" s="18" t="s">
        <v>46</v>
      </c>
      <c r="AE97" s="18"/>
      <c r="AG97" s="19"/>
      <c r="AH97" s="18"/>
      <c r="AI97" s="20"/>
      <c r="AJ97" s="20"/>
      <c r="AK97" s="21"/>
      <c r="AL97" s="22"/>
      <c r="AM97" s="20"/>
      <c r="AN97" s="18"/>
      <c r="AO97" s="18"/>
    </row>
    <row r="98" spans="2:41" x14ac:dyDescent="0.2">
      <c r="D98" s="1"/>
      <c r="AE98" s="18"/>
      <c r="AG98" s="19"/>
      <c r="AH98" s="18"/>
      <c r="AI98" s="20"/>
      <c r="AJ98" s="20"/>
      <c r="AK98" s="21"/>
      <c r="AL98" s="22"/>
      <c r="AM98" s="20"/>
      <c r="AN98" s="18"/>
      <c r="AO98" s="18"/>
    </row>
    <row r="99" spans="2:41" x14ac:dyDescent="0.2">
      <c r="AE99" s="38"/>
      <c r="AF99" s="38"/>
      <c r="AG99" s="38"/>
      <c r="AH99" s="38"/>
      <c r="AI99" s="38"/>
    </row>
    <row r="100" spans="2:41" x14ac:dyDescent="0.2">
      <c r="AE100" s="38"/>
      <c r="AF100" s="38"/>
      <c r="AG100" s="38"/>
      <c r="AH100" s="38"/>
      <c r="AI100" s="38"/>
    </row>
    <row r="101" spans="2:41" x14ac:dyDescent="0.2">
      <c r="AE101" s="38"/>
      <c r="AF101" s="38"/>
      <c r="AG101" s="38"/>
      <c r="AH101" s="38"/>
      <c r="AI101" s="38"/>
    </row>
    <row r="102" spans="2:41" x14ac:dyDescent="0.2">
      <c r="AE102" s="38"/>
      <c r="AF102" s="38"/>
      <c r="AG102" s="38"/>
      <c r="AH102" s="38"/>
      <c r="AI102" s="38"/>
    </row>
    <row r="103" spans="2:41" x14ac:dyDescent="0.2">
      <c r="AE103" s="18"/>
      <c r="AF103" s="18"/>
      <c r="AG103" s="19"/>
      <c r="AH103" s="18"/>
      <c r="AI103" s="20"/>
      <c r="AJ103" s="21"/>
      <c r="AK103" s="22"/>
      <c r="AL103" s="20"/>
      <c r="AM103" s="20"/>
      <c r="AN103" s="21"/>
      <c r="AO103" s="18"/>
    </row>
    <row r="104" spans="2:41" x14ac:dyDescent="0.2">
      <c r="AE104" s="18"/>
      <c r="AF104" s="18"/>
      <c r="AG104" s="19"/>
      <c r="AH104" s="18"/>
      <c r="AI104" s="20"/>
      <c r="AJ104" s="21"/>
      <c r="AK104" s="22"/>
      <c r="AL104" s="20"/>
      <c r="AM104" s="20"/>
      <c r="AN104" s="21"/>
      <c r="AO104" s="18"/>
    </row>
    <row r="105" spans="2:41" x14ac:dyDescent="0.2">
      <c r="AE105" s="18"/>
      <c r="AF105" s="18"/>
      <c r="AG105" s="19"/>
      <c r="AH105" s="18"/>
      <c r="AI105" s="20"/>
      <c r="AJ105" s="21"/>
      <c r="AK105" s="22"/>
      <c r="AL105" s="20"/>
      <c r="AM105" s="20"/>
      <c r="AN105" s="21"/>
      <c r="AO105" s="18"/>
    </row>
    <row r="106" spans="2:41" x14ac:dyDescent="0.2">
      <c r="AE106" s="18"/>
      <c r="AF106" s="18"/>
      <c r="AG106" s="19"/>
      <c r="AH106" s="18"/>
      <c r="AI106" s="20"/>
      <c r="AJ106" s="21"/>
      <c r="AK106" s="22"/>
      <c r="AL106" s="20"/>
      <c r="AM106" s="20"/>
      <c r="AN106" s="21"/>
      <c r="AO106" s="18"/>
    </row>
    <row r="107" spans="2:41" x14ac:dyDescent="0.2">
      <c r="AE107" s="18"/>
      <c r="AF107" s="18"/>
      <c r="AG107" s="19"/>
      <c r="AH107" s="18"/>
      <c r="AI107" s="20"/>
      <c r="AJ107" s="21"/>
      <c r="AK107" s="22"/>
      <c r="AL107" s="20"/>
      <c r="AM107" s="20"/>
      <c r="AN107" s="21"/>
      <c r="AO107" s="18"/>
    </row>
    <row r="108" spans="2:41" x14ac:dyDescent="0.2">
      <c r="AE108" s="18"/>
      <c r="AF108" s="18"/>
      <c r="AG108" s="19"/>
      <c r="AH108" s="18"/>
      <c r="AI108" s="20"/>
      <c r="AJ108" s="21"/>
      <c r="AK108" s="22"/>
      <c r="AL108" s="20"/>
      <c r="AM108" s="20"/>
      <c r="AN108" s="21"/>
      <c r="AO108" s="18"/>
    </row>
    <row r="109" spans="2:41" x14ac:dyDescent="0.2">
      <c r="AE109" s="18"/>
      <c r="AF109" s="18"/>
      <c r="AG109" s="19"/>
      <c r="AH109" s="18"/>
      <c r="AI109" s="20"/>
      <c r="AJ109" s="21"/>
      <c r="AK109" s="22"/>
      <c r="AL109" s="20"/>
      <c r="AM109" s="20"/>
      <c r="AN109" s="21"/>
      <c r="AO109" s="18"/>
    </row>
    <row r="110" spans="2:41" x14ac:dyDescent="0.2">
      <c r="AE110" s="18"/>
      <c r="AF110" s="18"/>
      <c r="AG110" s="19"/>
      <c r="AH110" s="18"/>
      <c r="AI110" s="20"/>
      <c r="AJ110" s="21"/>
      <c r="AK110" s="22"/>
      <c r="AL110" s="20"/>
      <c r="AM110" s="20"/>
      <c r="AN110" s="21"/>
      <c r="AO110" s="18"/>
    </row>
    <row r="111" spans="2:41" x14ac:dyDescent="0.2">
      <c r="AE111" s="18"/>
      <c r="AF111" s="18"/>
      <c r="AG111" s="19"/>
      <c r="AH111" s="18"/>
      <c r="AI111" s="20"/>
      <c r="AJ111" s="21"/>
      <c r="AK111" s="22"/>
      <c r="AL111" s="20"/>
      <c r="AM111" s="20"/>
      <c r="AN111" s="21"/>
      <c r="AO111" s="18"/>
    </row>
    <row r="112" spans="2:41" x14ac:dyDescent="0.2">
      <c r="AE112" s="18"/>
      <c r="AF112" s="18"/>
      <c r="AG112" s="19"/>
      <c r="AH112" s="18"/>
      <c r="AI112" s="20"/>
      <c r="AJ112" s="21"/>
      <c r="AK112" s="22"/>
      <c r="AL112" s="20"/>
      <c r="AM112" s="20"/>
      <c r="AN112" s="21"/>
      <c r="AO112" s="18"/>
    </row>
    <row r="113" spans="31:41" x14ac:dyDescent="0.2">
      <c r="AE113" s="18"/>
      <c r="AF113" s="18"/>
      <c r="AG113" s="19"/>
      <c r="AH113" s="18"/>
      <c r="AI113" s="20"/>
      <c r="AJ113" s="21"/>
      <c r="AK113" s="22"/>
      <c r="AL113" s="20"/>
      <c r="AM113" s="20"/>
      <c r="AN113" s="21"/>
      <c r="AO113" s="18"/>
    </row>
    <row r="114" spans="31:41" x14ac:dyDescent="0.2">
      <c r="AE114" s="18"/>
      <c r="AF114" s="18"/>
      <c r="AG114" s="19"/>
      <c r="AH114" s="18"/>
      <c r="AI114" s="20"/>
      <c r="AJ114" s="21"/>
      <c r="AK114" s="22"/>
      <c r="AL114" s="20"/>
      <c r="AM114" s="20"/>
      <c r="AN114" s="21"/>
      <c r="AO114" s="18"/>
    </row>
    <row r="115" spans="31:41" x14ac:dyDescent="0.2">
      <c r="AE115" s="18"/>
      <c r="AF115" s="18"/>
      <c r="AG115" s="19"/>
      <c r="AH115" s="18"/>
      <c r="AI115" s="20"/>
      <c r="AJ115" s="21"/>
      <c r="AK115" s="22"/>
      <c r="AL115" s="20"/>
      <c r="AM115" s="20"/>
      <c r="AN115" s="21"/>
      <c r="AO115" s="18"/>
    </row>
    <row r="116" spans="31:41" x14ac:dyDescent="0.2">
      <c r="AE116" s="18"/>
      <c r="AF116" s="18"/>
      <c r="AG116" s="19"/>
      <c r="AH116" s="18"/>
      <c r="AI116" s="20"/>
      <c r="AJ116" s="21"/>
      <c r="AK116" s="22"/>
      <c r="AL116" s="20"/>
      <c r="AM116" s="20"/>
      <c r="AN116" s="21"/>
      <c r="AO116" s="18"/>
    </row>
    <row r="117" spans="31:41" x14ac:dyDescent="0.2">
      <c r="AE117" s="18"/>
      <c r="AF117" s="18"/>
      <c r="AG117" s="19"/>
      <c r="AH117" s="18"/>
      <c r="AI117" s="20"/>
      <c r="AJ117" s="21"/>
      <c r="AK117" s="22"/>
      <c r="AL117" s="20"/>
      <c r="AM117" s="20"/>
      <c r="AN117" s="21"/>
      <c r="AO117" s="18"/>
    </row>
    <row r="118" spans="31:41" x14ac:dyDescent="0.2">
      <c r="AE118" s="18"/>
      <c r="AF118" s="18"/>
      <c r="AG118" s="19"/>
      <c r="AH118" s="18"/>
      <c r="AI118" s="20"/>
      <c r="AJ118" s="21"/>
      <c r="AK118" s="22"/>
      <c r="AL118" s="20"/>
      <c r="AM118" s="20"/>
      <c r="AN118" s="21"/>
      <c r="AO118" s="18"/>
    </row>
    <row r="119" spans="31:41" x14ac:dyDescent="0.2">
      <c r="AE119" s="18"/>
      <c r="AF119" s="18"/>
      <c r="AG119" s="19"/>
      <c r="AH119" s="18"/>
      <c r="AI119" s="20"/>
      <c r="AJ119" s="21"/>
      <c r="AK119" s="22"/>
      <c r="AL119" s="20"/>
      <c r="AM119" s="20"/>
      <c r="AN119" s="21"/>
      <c r="AO119" s="18"/>
    </row>
  </sheetData>
  <phoneticPr fontId="7" type="noConversion"/>
  <hyperlinks>
    <hyperlink ref="T36" r:id="rId1" display="https://domtel-sport.pl/statystyka/personal.php?page=profile&amp;nr_zaw=3645&amp;r=2" xr:uid="{2B68467B-7958-AB42-AEC2-6BD2E78055E5}"/>
    <hyperlink ref="U36" r:id="rId2" display="stat.php%3FSezon=&amp;typ=L&amp;Klub=65&amp;K=38&amp;All=1&amp;Ile=999&amp;Plec=K&amp;kat=A&amp;Gen=Generuj%2520Statystyki" xr:uid="{29169632-C968-0C4E-82F8-7D0E2F50167E}"/>
    <hyperlink ref="X36" r:id="rId3" display="stat.php%3FSezon=&amp;typ=L&amp;Klub=&amp;K=38&amp;All=1&amp;Ile=999&amp;Plec=K&amp;kat=O&amp;Gen=Generuj%2520Statystyki" xr:uid="{73C158B0-4990-F442-BEA9-E4135E8C7DA9}"/>
    <hyperlink ref="T37" r:id="rId4" display="https://domtel-sport.pl/statystyka/personal.php?page=profile&amp;nr_zaw=4132&amp;r=2" xr:uid="{A7B93CDF-CE03-B84E-B528-C3B9D260001C}"/>
    <hyperlink ref="U37" r:id="rId5" display="stat.php%3FSezon=&amp;typ=L&amp;Klub=100&amp;K=38&amp;All=1&amp;Ile=999&amp;Plec=K&amp;kat=A&amp;Gen=Generuj%2520Statystyki" xr:uid="{537F29A3-7DAD-204E-BEE2-A94F2057584F}"/>
    <hyperlink ref="X37" r:id="rId6" display="stat.php%3FSezon=&amp;typ=L&amp;Klub=&amp;K=38&amp;All=1&amp;Ile=999&amp;Plec=K&amp;kat=O&amp;Gen=Generuj%2520Statystyki" xr:uid="{2527BEC2-54A0-0A4F-BC54-A8BF4954D36B}"/>
    <hyperlink ref="T38" r:id="rId7" display="https://domtel-sport.pl/statystyka/personal.php?page=profile&amp;nr_zaw=3635&amp;r=2" xr:uid="{4EE6AF30-973B-A84D-B162-E1C95A3B1ABF}"/>
    <hyperlink ref="U38" r:id="rId8" display="stat.php%3FSezon=&amp;typ=L&amp;Klub=103&amp;K=38&amp;All=1&amp;Ile=999&amp;Plec=K&amp;kat=A&amp;Gen=Generuj%2520Statystyki" xr:uid="{E958905F-2988-C249-BD73-4BA7E962CF5A}"/>
    <hyperlink ref="X38" r:id="rId9" display="stat.php%3FSezon=&amp;typ=L&amp;Klub=&amp;K=38&amp;All=1&amp;Ile=999&amp;Plec=K&amp;kat=O&amp;Gen=Generuj%2520Statystyki" xr:uid="{3BFBF319-61F3-E24C-9083-E7EEBDFCA7F9}"/>
    <hyperlink ref="T39" r:id="rId10" display="https://domtel-sport.pl/statystyka/personal.php?page=profile&amp;nr_zaw=3984&amp;r=2" xr:uid="{3BC762DE-3A99-CA46-B7DC-DB1144C15CA0}"/>
    <hyperlink ref="U39" r:id="rId11" display="stat.php%3FSezon=&amp;typ=L&amp;Klub=78&amp;K=38&amp;All=1&amp;Ile=999&amp;Plec=K&amp;kat=A&amp;Gen=Generuj%2520Statystyki" xr:uid="{5E33F48B-A5EA-7443-ADE5-8CD3FD494F75}"/>
    <hyperlink ref="X39" r:id="rId12" display="stat.php%3FSezon=&amp;typ=L&amp;Klub=&amp;K=38&amp;All=1&amp;Ile=999&amp;Plec=K&amp;kat=O&amp;Gen=Generuj%2520Statystyki" xr:uid="{E82A9AB1-92F5-F748-8F90-7A82E950E4A5}"/>
    <hyperlink ref="T40" r:id="rId13" display="https://domtel-sport.pl/statystyka/personal.php?page=profile&amp;nr_zaw=4691&amp;r=2" xr:uid="{AC042FD8-07E2-5E4D-9493-16C4EA6949C9}"/>
    <hyperlink ref="U40" r:id="rId14" display="stat.php%3FSezon=&amp;typ=L&amp;Klub=65&amp;K=38&amp;All=1&amp;Ile=999&amp;Plec=K&amp;kat=A&amp;Gen=Generuj%2520Statystyki" xr:uid="{87B024C8-6DD7-C247-B3B8-60951053F954}"/>
    <hyperlink ref="X40" r:id="rId15" display="stat.php%3FSezon=&amp;typ=L&amp;Klub=&amp;K=38&amp;All=1&amp;Ile=999&amp;Plec=K&amp;kat=O&amp;Gen=Generuj%2520Statystyki" xr:uid="{92403221-450B-3D43-8C5F-B21FAF3C27A5}"/>
    <hyperlink ref="T41" r:id="rId16" display="https://domtel-sport.pl/statystyka/personal.php?page=profile&amp;nr_zaw=3696&amp;r=2" xr:uid="{28254F40-EB77-EC4B-ABBA-0C7630BDBD33}"/>
    <hyperlink ref="U41" r:id="rId17" display="stat.php%3FSezon=&amp;typ=L&amp;Klub=106&amp;K=38&amp;All=1&amp;Ile=999&amp;Plec=K&amp;kat=A&amp;Gen=Generuj%2520Statystyki" xr:uid="{90316EF1-DA39-8A46-9531-3FBD14344DBF}"/>
    <hyperlink ref="X41" r:id="rId18" display="stat.php%3FSezon=&amp;typ=L&amp;Klub=&amp;K=38&amp;All=1&amp;Ile=999&amp;Plec=K&amp;kat=O&amp;Gen=Generuj%2520Statystyki" xr:uid="{B8C69F32-8579-694E-95A1-1C4EC1B3D077}"/>
    <hyperlink ref="T42" r:id="rId19" display="https://domtel-sport.pl/statystyka/personal.php?page=profile&amp;nr_zaw=4100&amp;r=2" xr:uid="{4F15EB72-3442-EA47-A61D-8D2675D29C85}"/>
    <hyperlink ref="U42" r:id="rId20" display="stat.php%3FSezon=&amp;typ=L&amp;Klub=78&amp;K=38&amp;All=1&amp;Ile=999&amp;Plec=K&amp;kat=A&amp;Gen=Generuj%2520Statystyki" xr:uid="{1C8AD4E4-F462-884C-9B95-C5097F6386DF}"/>
    <hyperlink ref="X42" r:id="rId21" display="stat.php%3FSezon=&amp;typ=L&amp;Klub=&amp;K=38&amp;All=1&amp;Ile=999&amp;Plec=K&amp;kat=O&amp;Gen=Generuj%2520Statystyki" xr:uid="{4713843B-ED3C-754D-81A8-A3BDEBCE09A8}"/>
    <hyperlink ref="T43" r:id="rId22" display="https://domtel-sport.pl/statystyka/personal.php?page=profile&amp;nr_zaw=3941&amp;r=2" xr:uid="{7FAC4C64-778E-2942-8D81-35C6227D3204}"/>
    <hyperlink ref="U43" r:id="rId23" display="stat.php%3FSezon=&amp;typ=L&amp;Klub=63&amp;K=38&amp;All=1&amp;Ile=999&amp;Plec=K&amp;kat=A&amp;Gen=Generuj%2520Statystyki" xr:uid="{9CE0D7FF-C5E5-0E4B-96D8-E885BE39EABF}"/>
    <hyperlink ref="X43" r:id="rId24" display="stat.php%3FSezon=&amp;typ=L&amp;Klub=&amp;K=38&amp;All=1&amp;Ile=999&amp;Plec=K&amp;kat=O&amp;Gen=Generuj%2520Statystyki" xr:uid="{060B8057-DA4D-9C42-A1D0-ED7DD44821A0}"/>
    <hyperlink ref="B3" r:id="rId25" display="https://domtel-sport.pl/statystyka/personal.php?page=profile&amp;nr_zaw=2921&amp;r=2" xr:uid="{3F0F667A-C4DD-E749-8DE5-947BA7C8533A}"/>
    <hyperlink ref="C3" r:id="rId26" display="stat.php%3FSezon=&amp;typ=L&amp;Klub=102&amp;K=36&amp;All=1&amp;Ile=999&amp;Plec=K&amp;kat=B&amp;Gen=Generuj%2520Statystyki" xr:uid="{7DAA2D02-5B05-6A42-BD35-C770D5E52642}"/>
    <hyperlink ref="F3" r:id="rId27" display="stat.php%3FSezon=&amp;typ=L&amp;Klub=&amp;K=36&amp;All=1&amp;Ile=999&amp;Plec=K&amp;kat=O&amp;Gen=Generuj%2520Statystyki" xr:uid="{408607C3-5957-424E-99A0-1632C1602FEA}"/>
    <hyperlink ref="B4" r:id="rId28" display="https://domtel-sport.pl/statystyka/personal.php?page=profile&amp;nr_zaw=3775&amp;r=2" xr:uid="{C4ACA0A2-643C-8F46-BD30-BC000FBA79A5}"/>
    <hyperlink ref="C4" r:id="rId29" display="stat.php%3FSezon=&amp;typ=L&amp;Klub=102&amp;K=36&amp;All=1&amp;Ile=999&amp;Plec=K&amp;kat=B&amp;Gen=Generuj%2520Statystyki" xr:uid="{C920292B-472E-2243-AA82-17C8FD6B11EF}"/>
    <hyperlink ref="F4" r:id="rId30" display="stat.php%3FSezon=&amp;typ=L&amp;Klub=&amp;K=36&amp;All=1&amp;Ile=999&amp;Plec=K&amp;kat=O&amp;Gen=Generuj%2520Statystyki" xr:uid="{D5FD6A62-5ECD-2D43-A238-C8A41BD8F9A9}"/>
    <hyperlink ref="B5" r:id="rId31" display="https://domtel-sport.pl/statystyka/personal.php?page=profile&amp;nr_zaw=4800&amp;r=2" xr:uid="{D0891A7F-9197-7449-B15C-2CADEE44103D}"/>
    <hyperlink ref="C5" r:id="rId32" display="stat.php%3FSezon=&amp;typ=L&amp;Klub=78&amp;K=36&amp;All=1&amp;Ile=999&amp;Plec=K&amp;kat=B&amp;Gen=Generuj%2520Statystyki" xr:uid="{47DE6236-2E35-0545-BDF7-1C0C8C903F1A}"/>
    <hyperlink ref="F5" r:id="rId33" display="stat.php%3FSezon=&amp;typ=L&amp;Klub=&amp;K=36&amp;All=1&amp;Ile=999&amp;Plec=K&amp;kat=O&amp;Gen=Generuj%2520Statystyki" xr:uid="{401EA905-C800-434A-B0A3-DDA884AA581B}"/>
    <hyperlink ref="B6" r:id="rId34" display="https://domtel-sport.pl/statystyka/personal.php?page=profile&amp;nr_zaw=4763&amp;r=2" xr:uid="{D92CFF24-7D85-924A-804B-E8E7DE5C5A1D}"/>
    <hyperlink ref="C6" r:id="rId35" display="stat.php%3FSezon=&amp;typ=L&amp;Klub=128&amp;K=36&amp;All=1&amp;Ile=999&amp;Plec=K&amp;kat=B&amp;Gen=Generuj%2520Statystyki" xr:uid="{F5338B34-4953-994E-8F01-7DC3F95011E8}"/>
    <hyperlink ref="F6" r:id="rId36" display="stat.php%3FSezon=&amp;typ=L&amp;Klub=&amp;K=36&amp;All=1&amp;Ile=999&amp;Plec=K&amp;kat=O&amp;Gen=Generuj%2520Statystyki" xr:uid="{E44CF826-3334-B946-9EF9-E4196E12D8B0}"/>
    <hyperlink ref="B7" r:id="rId37" display="https://domtel-sport.pl/statystyka/personal.php?page=profile&amp;nr_zaw=4518&amp;r=2" xr:uid="{68CE98C7-2897-DF4E-9AE6-AB14241765A6}"/>
    <hyperlink ref="C7" r:id="rId38" display="stat.php%3FSezon=&amp;typ=L&amp;Klub=78&amp;K=36&amp;All=1&amp;Ile=999&amp;Plec=K&amp;kat=B&amp;Gen=Generuj%2520Statystyki" xr:uid="{B1024543-F8DB-2848-A4E6-D508CF079F86}"/>
    <hyperlink ref="F7" r:id="rId39" display="stat.php%3FSezon=&amp;typ=L&amp;Klub=&amp;K=36&amp;All=1&amp;Ile=999&amp;Plec=K&amp;kat=O&amp;Gen=Generuj%2520Statystyki" xr:uid="{33AF4B19-746E-FB42-AA19-BE5B4CA4BDF6}"/>
    <hyperlink ref="B8" r:id="rId40" display="https://domtel-sport.pl/statystyka/personal.php?page=profile&amp;nr_zaw=4102&amp;r=2" xr:uid="{E17D0B49-2496-6F4B-A4D0-0249704B6F07}"/>
    <hyperlink ref="C8" r:id="rId41" display="stat.php%3FSezon=&amp;typ=L&amp;Klub=65&amp;K=36&amp;All=1&amp;Ile=999&amp;Plec=K&amp;kat=B&amp;Gen=Generuj%2520Statystyki" xr:uid="{E3D0A4FB-063F-5C44-84D8-0C81DA4D183F}"/>
    <hyperlink ref="F8" r:id="rId42" display="stat.php%3FSezon=&amp;typ=L&amp;Klub=&amp;K=36&amp;All=1&amp;Ile=999&amp;Plec=K&amp;kat=O&amp;Gen=Generuj%2520Statystyki" xr:uid="{48624094-06B8-7845-8DEF-9A4811217E62}"/>
    <hyperlink ref="B9" r:id="rId43" display="https://domtel-sport.pl/statystyka/personal.php?page=profile&amp;nr_zaw=4865&amp;r=2" xr:uid="{2508C36D-4DEB-FB48-97BD-0CFF2C99643D}"/>
    <hyperlink ref="C9" r:id="rId44" display="stat.php%3FSezon=&amp;typ=L&amp;Klub=105&amp;K=36&amp;All=1&amp;Ile=999&amp;Plec=K&amp;kat=B&amp;Gen=Generuj%2520Statystyki" xr:uid="{1B6DD54A-C9CA-734F-B5F4-F786CD1DEEFB}"/>
    <hyperlink ref="F9" r:id="rId45" display="stat.php%3FSezon=&amp;typ=L&amp;Klub=&amp;K=36&amp;All=1&amp;Ile=999&amp;Plec=K&amp;kat=O&amp;Gen=Generuj%2520Statystyki" xr:uid="{6E7F37A4-B8FB-A044-A735-0F64F842BC34}"/>
    <hyperlink ref="B10" r:id="rId46" display="https://domtel-sport.pl/statystyka/personal.php?page=profile&amp;nr_zaw=4118&amp;r=2" xr:uid="{69092978-3175-A64D-8DDD-CBE3D1BE901E}"/>
    <hyperlink ref="C10" r:id="rId47" display="stat.php%3FSezon=&amp;typ=L&amp;Klub=78&amp;K=36&amp;All=1&amp;Ile=999&amp;Plec=K&amp;kat=B&amp;Gen=Generuj%2520Statystyki" xr:uid="{69DAAC0B-27BC-A64F-A778-88487CDE86B8}"/>
    <hyperlink ref="F10" r:id="rId48" display="stat.php%3FSezon=&amp;typ=L&amp;Klub=&amp;K=36&amp;All=1&amp;Ile=999&amp;Plec=K&amp;kat=O&amp;Gen=Generuj%2520Statystyki" xr:uid="{52E146DA-703F-5F41-9FD3-6412CC707025}"/>
    <hyperlink ref="B11" r:id="rId49" display="https://domtel-sport.pl/statystyka/personal.php?page=profile&amp;nr_zaw=3927&amp;r=2" xr:uid="{DD077276-1B66-9C44-82B0-20E4D6256248}"/>
    <hyperlink ref="C11" r:id="rId50" display="stat.php%3FSezon=&amp;typ=L&amp;Klub=78&amp;K=36&amp;All=1&amp;Ile=999&amp;Plec=K&amp;kat=B&amp;Gen=Generuj%2520Statystyki" xr:uid="{2783AA7B-85D4-494D-B23C-1FE04DFF60B1}"/>
    <hyperlink ref="F11" r:id="rId51" display="stat.php%3FSezon=&amp;typ=L&amp;Klub=&amp;K=36&amp;All=1&amp;Ile=999&amp;Plec=K&amp;kat=O&amp;Gen=Generuj%2520Statystyki" xr:uid="{1B355FB9-588D-284B-9781-9BE811CBD8E1}"/>
    <hyperlink ref="B12" r:id="rId52" display="https://domtel-sport.pl/statystyka/personal.php?page=profile&amp;nr_zaw=4431&amp;r=2" xr:uid="{4E83419A-691C-FB41-AA68-D0112245216C}"/>
    <hyperlink ref="C12" r:id="rId53" display="stat.php%3FSezon=&amp;typ=L&amp;Klub=128&amp;K=36&amp;All=1&amp;Ile=999&amp;Plec=K&amp;kat=B&amp;Gen=Generuj%2520Statystyki" xr:uid="{3999296A-13C3-4F49-B0C0-E21692EE2C46}"/>
    <hyperlink ref="F12" r:id="rId54" display="stat.php%3FSezon=&amp;typ=L&amp;Klub=&amp;K=36&amp;All=1&amp;Ile=999&amp;Plec=K&amp;kat=O&amp;Gen=Generuj%2520Statystyki" xr:uid="{6EED8B2D-9CA0-3B4C-9D97-C7A7A5B02FD7}"/>
    <hyperlink ref="B13" r:id="rId55" display="https://domtel-sport.pl/statystyka/personal.php?page=profile&amp;nr_zaw=5565&amp;r=2" xr:uid="{D388E85B-1162-3143-BC4A-2E902AC7A150}"/>
    <hyperlink ref="C13" r:id="rId56" display="stat.php%3FSezon=&amp;typ=L&amp;Klub=102&amp;K=36&amp;All=1&amp;Ile=999&amp;Plec=K&amp;kat=B&amp;Gen=Generuj%2520Statystyki" xr:uid="{3DEBFB29-33DD-7841-B688-0BE7605B3293}"/>
    <hyperlink ref="F13" r:id="rId57" display="stat.php%3FSezon=&amp;typ=L&amp;Klub=&amp;K=36&amp;All=1&amp;Ile=999&amp;Plec=K&amp;kat=O&amp;Gen=Generuj%2520Statystyki" xr:uid="{D6D88400-45EA-AE46-82F3-CB664001D94F}"/>
    <hyperlink ref="B14" r:id="rId58" display="https://domtel-sport.pl/statystyka/personal.php?page=profile&amp;nr_zaw=4750&amp;r=2" xr:uid="{91151DEA-2FD7-3747-A7DF-B0DE46FDCFED}"/>
    <hyperlink ref="C14" r:id="rId59" display="stat.php%3FSezon=&amp;typ=L&amp;Klub=78&amp;K=36&amp;All=1&amp;Ile=999&amp;Plec=K&amp;kat=B&amp;Gen=Generuj%2520Statystyki" xr:uid="{D4CC4FFC-2CA4-624C-9ACA-95B3BB43A845}"/>
    <hyperlink ref="F14" r:id="rId60" display="stat.php%3FSezon=&amp;typ=L&amp;Klub=&amp;K=36&amp;All=1&amp;Ile=999&amp;Plec=K&amp;kat=O&amp;Gen=Generuj%2520Statystyki" xr:uid="{BD1FD1F0-2F2B-4B47-827F-0E03BD9E001D}"/>
    <hyperlink ref="B15" r:id="rId61" display="https://domtel-sport.pl/statystyka/personal.php?page=profile&amp;nr_zaw=4313&amp;r=2" xr:uid="{AC89BAA1-8B2F-3D42-8036-AE2A3752A791}"/>
    <hyperlink ref="C15" r:id="rId62" display="stat.php%3FSezon=&amp;typ=L&amp;Klub=105&amp;K=36&amp;All=1&amp;Ile=999&amp;Plec=K&amp;kat=B&amp;Gen=Generuj%2520Statystyki" xr:uid="{0DB3CE65-211D-7F42-A93A-27742F4049E4}"/>
    <hyperlink ref="F15" r:id="rId63" display="stat.php%3FSezon=&amp;typ=L&amp;Klub=&amp;K=36&amp;All=1&amp;Ile=999&amp;Plec=K&amp;kat=O&amp;Gen=Generuj%2520Statystyki" xr:uid="{94D80BB7-1D2C-704A-89A7-EB99A844B547}"/>
    <hyperlink ref="B16" r:id="rId64" display="https://domtel-sport.pl/statystyka/personal.php?page=profile&amp;nr_zaw=4765&amp;r=2" xr:uid="{B2DCBE72-18FF-6241-84B7-988FDD4C1E19}"/>
    <hyperlink ref="C16" r:id="rId65" display="stat.php%3FSezon=&amp;typ=L&amp;Klub=128&amp;K=36&amp;All=1&amp;Ile=999&amp;Plec=K&amp;kat=B&amp;Gen=Generuj%2520Statystyki" xr:uid="{D6AF7A3A-65DB-7548-B7A8-EB88A2993F0C}"/>
    <hyperlink ref="F16" r:id="rId66" display="stat.php%3FSezon=&amp;typ=L&amp;Klub=&amp;K=36&amp;All=1&amp;Ile=999&amp;Plec=K&amp;kat=O&amp;Gen=Generuj%2520Statystyki" xr:uid="{B4560BA6-6D9B-3541-A81E-9D84293DC0D4}"/>
    <hyperlink ref="B17" r:id="rId67" display="https://domtel-sport.pl/statystyka/personal.php?page=profile&amp;nr_zaw=5535&amp;r=2" xr:uid="{32B8A8CD-95FB-A843-96A4-21587269AA36}"/>
    <hyperlink ref="C17" r:id="rId68" display="stat.php%3FSezon=&amp;typ=L&amp;Klub=102&amp;K=36&amp;All=1&amp;Ile=999&amp;Plec=K&amp;kat=B&amp;Gen=Generuj%2520Statystyki" xr:uid="{BC5CCE0C-E775-3840-9971-17CF6954FE47}"/>
    <hyperlink ref="F17" r:id="rId69" display="stat.php%3FSezon=&amp;typ=L&amp;Klub=&amp;K=36&amp;All=1&amp;Ile=999&amp;Plec=K&amp;kat=O&amp;Gen=Generuj%2520Statystyki" xr:uid="{5CADC98F-C201-D142-9E18-65278A1500FF}"/>
    <hyperlink ref="B18" r:id="rId70" display="https://domtel-sport.pl/statystyka/personal.php?page=profile&amp;nr_zaw=4123&amp;r=2" xr:uid="{9F1234BD-2F76-C04A-B612-1AF30C2B383D}"/>
    <hyperlink ref="C18" r:id="rId71" display="stat.php%3FSezon=&amp;typ=L&amp;Klub=78&amp;K=36&amp;All=1&amp;Ile=999&amp;Plec=K&amp;kat=B&amp;Gen=Generuj%2520Statystyki" xr:uid="{1A72A36F-F89B-E345-AF54-C9E00E348F06}"/>
    <hyperlink ref="F18" r:id="rId72" display="stat.php%3FSezon=&amp;typ=L&amp;Klub=&amp;K=36&amp;All=1&amp;Ile=999&amp;Plec=K&amp;kat=O&amp;Gen=Generuj%2520Statystyki" xr:uid="{31D560C7-C7CC-7A48-B5E6-D0A6BBFBD551}"/>
    <hyperlink ref="B19" r:id="rId73" display="https://domtel-sport.pl/statystyka/personal.php?page=profile&amp;nr_zaw=4748&amp;r=2" xr:uid="{DA0A70BE-6FBD-B544-B95F-6E4EE4CB7864}"/>
    <hyperlink ref="C19" r:id="rId74" display="stat.php%3FSezon=&amp;typ=L&amp;Klub=105&amp;K=36&amp;All=1&amp;Ile=999&amp;Plec=K&amp;kat=B&amp;Gen=Generuj%2520Statystyki" xr:uid="{5E7D7DF9-A1CF-8F4C-80B1-D2EAE4858250}"/>
    <hyperlink ref="F19" r:id="rId75" display="stat.php%3FSezon=&amp;typ=L&amp;Klub=&amp;K=36&amp;All=1&amp;Ile=999&amp;Plec=K&amp;kat=O&amp;Gen=Generuj%2520Statystyki" xr:uid="{87B8E7F6-33AA-4742-BBCE-5DEA1E42915C}"/>
    <hyperlink ref="B20" r:id="rId76" display="https://domtel-sport.pl/statystyka/personal.php?page=profile&amp;nr_zaw=4433&amp;r=2" xr:uid="{90699ECF-7326-7745-AB21-29A513506636}"/>
    <hyperlink ref="C20" r:id="rId77" display="stat.php%3FSezon=&amp;typ=L&amp;Klub=63&amp;K=36&amp;All=1&amp;Ile=999&amp;Plec=K&amp;kat=B&amp;Gen=Generuj%2520Statystyki" xr:uid="{9F54E65A-27E0-2B43-88A6-C65664764A42}"/>
    <hyperlink ref="F20" r:id="rId78" display="stat.php%3FSezon=&amp;typ=L&amp;Klub=&amp;K=36&amp;All=1&amp;Ile=999&amp;Plec=K&amp;kat=O&amp;Gen=Generuj%2520Statystyki" xr:uid="{A2B5A738-A027-A946-BE19-82CD85127586}"/>
    <hyperlink ref="B21" r:id="rId79" display="https://domtel-sport.pl/statystyka/personal.php?page=profile&amp;nr_zaw=4772&amp;r=2" xr:uid="{3A19BA86-7FF3-FD4A-AB60-C7A3D2F6A6F7}"/>
    <hyperlink ref="C21" r:id="rId80" display="stat.php%3FSezon=&amp;typ=L&amp;Klub=78&amp;K=36&amp;All=1&amp;Ile=999&amp;Plec=K&amp;kat=B&amp;Gen=Generuj%2520Statystyki" xr:uid="{4A9F04A4-7F82-534F-94AA-7E7851ED7060}"/>
    <hyperlink ref="F21" r:id="rId81" display="stat.php%3FSezon=&amp;typ=L&amp;Klub=&amp;K=36&amp;All=1&amp;Ile=999&amp;Plec=K&amp;kat=O&amp;Gen=Generuj%2520Statystyki" xr:uid="{BC03D592-F6CE-4A48-AFB7-ECA4D85AC0CB}"/>
    <hyperlink ref="B22" r:id="rId82" display="https://domtel-sport.pl/statystyka/personal.php?page=profile&amp;nr_zaw=4490&amp;r=2" xr:uid="{D35BA2D9-2E79-834E-9C18-53E468B41AA6}"/>
    <hyperlink ref="C22" r:id="rId83" display="stat.php%3FSezon=&amp;typ=L&amp;Klub=105&amp;K=36&amp;All=1&amp;Ile=999&amp;Plec=K&amp;kat=B&amp;Gen=Generuj%2520Statystyki" xr:uid="{EB564A71-69BE-8D44-A96F-A77E9E0FCD87}"/>
    <hyperlink ref="F22" r:id="rId84" display="stat.php%3FSezon=&amp;typ=L&amp;Klub=&amp;K=36&amp;All=1&amp;Ile=999&amp;Plec=K&amp;kat=O&amp;Gen=Generuj%2520Statystyki" xr:uid="{F42BDF9E-954A-4740-ADAB-59CCA7C3D9CE}"/>
    <hyperlink ref="B23" r:id="rId85" display="https://domtel-sport.pl/statystyka/personal.php?page=profile&amp;nr_zaw=4538&amp;r=2" xr:uid="{923C6674-4C34-EF42-A32A-84E6CCF2F3B7}"/>
    <hyperlink ref="C23" r:id="rId86" display="stat.php%3FSezon=&amp;typ=L&amp;Klub=78&amp;K=36&amp;All=1&amp;Ile=999&amp;Plec=K&amp;kat=B&amp;Gen=Generuj%2520Statystyki" xr:uid="{F9771250-D040-BB4F-AA5C-24ACA86A9B1D}"/>
    <hyperlink ref="F23" r:id="rId87" display="stat.php%3FSezon=&amp;typ=L&amp;Klub=&amp;K=36&amp;All=1&amp;Ile=999&amp;Plec=K&amp;kat=O&amp;Gen=Generuj%2520Statystyki" xr:uid="{1085CB3C-5735-4C4E-99E5-558E065AE20D}"/>
    <hyperlink ref="B24" r:id="rId88" display="https://domtel-sport.pl/statystyka/personal.php?page=profile&amp;nr_zaw=5533&amp;r=2" xr:uid="{C603F44E-7DE1-A74E-8C86-C290875807D4}"/>
    <hyperlink ref="C24" r:id="rId89" display="stat.php%3FSezon=&amp;typ=L&amp;Klub=102&amp;K=36&amp;All=1&amp;Ile=999&amp;Plec=K&amp;kat=B&amp;Gen=Generuj%2520Statystyki" xr:uid="{851AE0FC-9E12-F942-A069-47F6F06FC963}"/>
    <hyperlink ref="F24" r:id="rId90" display="stat.php%3FSezon=&amp;typ=L&amp;Klub=&amp;K=36&amp;All=1&amp;Ile=999&amp;Plec=K&amp;kat=O&amp;Gen=Generuj%2520Statystyki" xr:uid="{A3DE2C3F-9CE0-E94E-BC2F-91DEFDEF5483}"/>
    <hyperlink ref="B25" r:id="rId91" display="https://domtel-sport.pl/statystyka/personal.php?page=profile&amp;nr_zaw=4994&amp;r=2" xr:uid="{AFDB07D3-6FBE-3A43-817D-52C5CA5884D8}"/>
    <hyperlink ref="C25" r:id="rId92" display="stat.php%3FSezon=&amp;typ=L&amp;Klub=128&amp;K=36&amp;All=1&amp;Ile=999&amp;Plec=K&amp;kat=B&amp;Gen=Generuj%2520Statystyki" xr:uid="{05B8495F-E327-3B4C-B07D-F1184B4FB3A4}"/>
    <hyperlink ref="F25" r:id="rId93" display="stat.php%3FSezon=&amp;typ=L&amp;Klub=&amp;K=36&amp;All=1&amp;Ile=999&amp;Plec=K&amp;kat=O&amp;Gen=Generuj%2520Statystyki" xr:uid="{22F68031-1512-EA4A-A885-2B6E52B9C285}"/>
    <hyperlink ref="B26" r:id="rId94" display="https://domtel-sport.pl/statystyka/personal.php?page=profile&amp;nr_zaw=4962&amp;r=2" xr:uid="{FEB48CF7-C69F-6E41-B801-71D872F50396}"/>
    <hyperlink ref="C26" r:id="rId95" display="stat.php%3FSezon=&amp;typ=L&amp;Klub=78&amp;K=36&amp;All=1&amp;Ile=999&amp;Plec=K&amp;kat=B&amp;Gen=Generuj%2520Statystyki" xr:uid="{9D491876-B83F-894E-A5BF-0EE3DAE89532}"/>
    <hyperlink ref="F26" r:id="rId96" display="stat.php%3FSezon=&amp;typ=L&amp;Klub=&amp;K=36&amp;All=1&amp;Ile=999&amp;Plec=K&amp;kat=O&amp;Gen=Generuj%2520Statystyki" xr:uid="{BBD63526-A43F-F249-ACA8-F1BA24E7BBBD}"/>
    <hyperlink ref="B27" r:id="rId97" display="https://domtel-sport.pl/statystyka/personal.php?page=profile&amp;nr_zaw=4014&amp;r=2" xr:uid="{5BA869EA-16C6-604B-995B-3F0FB4ABA5CD}"/>
    <hyperlink ref="C27" r:id="rId98" display="stat.php%3FSezon=&amp;typ=L&amp;Klub=71&amp;K=36&amp;All=1&amp;Ile=999&amp;Plec=K&amp;kat=B&amp;Gen=Generuj%2520Statystyki" xr:uid="{CDF4349C-80C7-104A-94D8-65DA5CE9E2C1}"/>
    <hyperlink ref="F27" r:id="rId99" display="stat.php%3FSezon=&amp;typ=L&amp;Klub=&amp;K=36&amp;All=1&amp;Ile=999&amp;Plec=K&amp;kat=O&amp;Gen=Generuj%2520Statystyki" xr:uid="{2248C5E8-02C6-5B4A-8136-60F0F8A7D110}"/>
    <hyperlink ref="B28" r:id="rId100" display="https://domtel-sport.pl/statystyka/personal.php?page=profile&amp;nr_zaw=3649&amp;r=2" xr:uid="{5DD62EC6-49C4-CB41-9F7E-CB6A0BC2F658}"/>
    <hyperlink ref="C28" r:id="rId101" display="stat.php%3FSezon=&amp;typ=L&amp;Klub=103&amp;K=36&amp;All=1&amp;Ile=999&amp;Plec=K&amp;kat=B&amp;Gen=Generuj%2520Statystyki" xr:uid="{7C6F3B9F-0AFF-3041-9595-018CEAF7B9F4}"/>
    <hyperlink ref="F28" r:id="rId102" display="stat.php%3FSezon=&amp;typ=L&amp;Klub=&amp;K=36&amp;All=1&amp;Ile=999&amp;Plec=K&amp;kat=O&amp;Gen=Generuj%2520Statystyki" xr:uid="{5126E3A8-BDC6-B64E-80DC-A9B7E2D75EB3}"/>
    <hyperlink ref="B29" r:id="rId103" display="https://domtel-sport.pl/statystyka/personal.php?page=profile&amp;nr_zaw=4414&amp;r=2" xr:uid="{186860AC-2563-F14B-B2CA-FBA401A16946}"/>
    <hyperlink ref="C29" r:id="rId104" display="stat.php%3FSezon=&amp;typ=L&amp;Klub=64&amp;K=36&amp;All=1&amp;Ile=999&amp;Plec=K&amp;kat=B&amp;Gen=Generuj%2520Statystyki" xr:uid="{B387A566-5A3E-664E-B944-FE7853DB009B}"/>
    <hyperlink ref="F29" r:id="rId105" display="stat.php%3FSezon=&amp;typ=L&amp;Klub=&amp;K=36&amp;All=1&amp;Ile=999&amp;Plec=K&amp;kat=O&amp;Gen=Generuj%2520Statystyki" xr:uid="{7BA0A81C-5388-8C42-B875-56E28D7625AD}"/>
    <hyperlink ref="B30" r:id="rId106" display="https://domtel-sport.pl/statystyka/personal.php?page=profile&amp;nr_zaw=5345&amp;r=2" xr:uid="{68403365-4491-D645-90EA-A6A474E6127D}"/>
    <hyperlink ref="C30" r:id="rId107" display="stat.php%3FSezon=&amp;typ=L&amp;Klub=78&amp;K=36&amp;All=1&amp;Ile=999&amp;Plec=K&amp;kat=B&amp;Gen=Generuj%2520Statystyki" xr:uid="{1B8507A5-9AC5-4E40-825F-C29F28EB0526}"/>
    <hyperlink ref="F30" r:id="rId108" display="stat.php%3FSezon=&amp;typ=L&amp;Klub=&amp;K=36&amp;All=1&amp;Ile=999&amp;Plec=K&amp;kat=O&amp;Gen=Generuj%2520Statystyki" xr:uid="{DB3EA210-D16E-054D-AA08-78436F41CB34}"/>
    <hyperlink ref="B31" r:id="rId109" display="https://domtel-sport.pl/statystyka/personal.php?page=profile&amp;nr_zaw=3739&amp;r=2" xr:uid="{D97C53AF-FE9D-044C-BBA0-326E5F1820A7}"/>
    <hyperlink ref="C31" r:id="rId110" display="stat.php%3FSezon=&amp;typ=L&amp;Klub=105&amp;K=36&amp;All=1&amp;Ile=999&amp;Plec=K&amp;kat=B&amp;Gen=Generuj%2520Statystyki" xr:uid="{24B1BF62-2775-E24B-ACD9-FDEA97C2079B}"/>
    <hyperlink ref="F31" r:id="rId111" display="stat.php%3FSezon=&amp;typ=L&amp;Klub=&amp;K=36&amp;All=1&amp;Ile=999&amp;Plec=K&amp;kat=O&amp;Gen=Generuj%2520Statystyki" xr:uid="{74A5A516-6875-3246-928E-08716CF089D1}"/>
    <hyperlink ref="B32" r:id="rId112" display="https://domtel-sport.pl/statystyka/personal.php?page=profile&amp;nr_zaw=5149&amp;r=2" xr:uid="{9C9DAC4E-7EF3-CA4A-8A3D-D7D803978DAF}"/>
    <hyperlink ref="C32" r:id="rId113" display="stat.php%3FSezon=&amp;typ=L&amp;Klub=78&amp;K=36&amp;All=1&amp;Ile=999&amp;Plec=K&amp;kat=B&amp;Gen=Generuj%2520Statystyki" xr:uid="{59639FAC-45E0-5740-9835-CFF7457213E3}"/>
    <hyperlink ref="F32" r:id="rId114" display="stat.php%3FSezon=&amp;typ=L&amp;Klub=&amp;K=36&amp;All=1&amp;Ile=999&amp;Plec=K&amp;kat=O&amp;Gen=Generuj%2520Statystyki" xr:uid="{9F4ACE3A-A918-FC41-A451-FC02E23800C5}"/>
    <hyperlink ref="B82" r:id="rId115" display="https://domtel-sport.pl/statystyka/personal.php?page=profile&amp;nr_zaw=3033&amp;r=2" xr:uid="{D27DE152-B224-814B-AD6C-CACB1DAFCD7A}"/>
    <hyperlink ref="C82" r:id="rId116" display="stat.php%3FSezon=&amp;typ=L&amp;Klub=73&amp;K=36&amp;All=1&amp;Ile=999&amp;Plec=M&amp;kat=A&amp;Gen=Generuj%2520Statystyki" xr:uid="{3CC0D315-7E36-BC4B-B620-7AB9ED63FE4C}"/>
    <hyperlink ref="F82" r:id="rId117" display="stat.php%3FSezon=&amp;typ=L&amp;Klub=&amp;K=36&amp;All=1&amp;Ile=999&amp;Plec=M&amp;kat=O&amp;Gen=Generuj%2520Statystyki" xr:uid="{9B202A7A-D5D3-F947-95E2-4B85865D0E90}"/>
    <hyperlink ref="B83" r:id="rId118" display="https://domtel-sport.pl/statystyka/personal.php?page=profile&amp;nr_zaw=3732&amp;r=2" xr:uid="{D60A5E18-5AFE-104C-AFFF-291B2687A2F9}"/>
    <hyperlink ref="C83" r:id="rId119" display="stat.php%3FSezon=&amp;typ=L&amp;Klub=78&amp;K=36&amp;All=1&amp;Ile=999&amp;Plec=M&amp;kat=A&amp;Gen=Generuj%2520Statystyki" xr:uid="{56FC7CDC-5053-8345-92CD-3B548665474F}"/>
    <hyperlink ref="F83" r:id="rId120" display="stat.php%3FSezon=&amp;typ=L&amp;Klub=&amp;K=36&amp;All=1&amp;Ile=999&amp;Plec=M&amp;kat=O&amp;Gen=Generuj%2520Statystyki" xr:uid="{EB3AF5F6-C40C-6B42-B22D-8DC051F437D4}"/>
    <hyperlink ref="B84" r:id="rId121" display="https://domtel-sport.pl/statystyka/personal.php?page=profile&amp;nr_zaw=4251&amp;r=2" xr:uid="{E3C9FD67-BEF1-0245-8E2E-5322B996DAED}"/>
    <hyperlink ref="C84" r:id="rId122" display="stat.php%3FSezon=&amp;typ=L&amp;Klub=37&amp;K=36&amp;All=1&amp;Ile=999&amp;Plec=M&amp;kat=A&amp;Gen=Generuj%2520Statystyki" xr:uid="{E6DE18BA-516E-7D4D-954F-3283AFE83C9D}"/>
    <hyperlink ref="F84" r:id="rId123" display="stat.php%3FSezon=&amp;typ=L&amp;Klub=&amp;K=36&amp;All=1&amp;Ile=999&amp;Plec=M&amp;kat=O&amp;Gen=Generuj%2520Statystyki" xr:uid="{0FA1668A-94BA-454A-B2B6-D0DD870227EF}"/>
    <hyperlink ref="B85" r:id="rId124" display="https://domtel-sport.pl/statystyka/personal.php?page=profile&amp;nr_zaw=3712&amp;r=2" xr:uid="{0F2B8E7B-72E6-E644-9E43-904945F9BF1B}"/>
    <hyperlink ref="C85" r:id="rId125" display="stat.php%3FSezon=&amp;typ=L&amp;Klub=65&amp;K=36&amp;All=1&amp;Ile=999&amp;Plec=M&amp;kat=A&amp;Gen=Generuj%2520Statystyki" xr:uid="{AFB2376F-13D8-FE42-8641-307C27393D9C}"/>
    <hyperlink ref="F85" r:id="rId126" display="stat.php%3FSezon=&amp;typ=L&amp;Klub=&amp;K=36&amp;All=1&amp;Ile=999&amp;Plec=M&amp;kat=O&amp;Gen=Generuj%2520Statystyki" xr:uid="{7FB4C34A-842D-8040-8056-BD92C24F8596}"/>
    <hyperlink ref="B86" r:id="rId127" display="https://domtel-sport.pl/statystyka/personal.php?page=profile&amp;nr_zaw=3440&amp;r=2" xr:uid="{AD2D422F-B41A-F046-8196-73530AE7F7A4}"/>
    <hyperlink ref="C86" r:id="rId128" display="stat.php%3FSezon=&amp;typ=L&amp;Klub=37&amp;K=36&amp;All=1&amp;Ile=999&amp;Plec=M&amp;kat=A&amp;Gen=Generuj%2520Statystyki" xr:uid="{DF196AE6-EFFC-514A-A00F-504B61D66536}"/>
    <hyperlink ref="F86" r:id="rId129" display="stat.php%3FSezon=&amp;typ=L&amp;Klub=&amp;K=36&amp;All=1&amp;Ile=999&amp;Plec=M&amp;kat=O&amp;Gen=Generuj%2520Statystyki" xr:uid="{10CC1E8E-5D6B-3748-AC06-2147FAE27003}"/>
    <hyperlink ref="B87" r:id="rId130" display="https://domtel-sport.pl/statystyka/personal.php?page=profile&amp;nr_zaw=4396&amp;r=2" xr:uid="{2A63BFB1-ED7D-FB49-8332-78498CD52D61}"/>
    <hyperlink ref="C87" r:id="rId131" display="stat.php%3FSezon=&amp;typ=L&amp;Klub=78&amp;K=36&amp;All=1&amp;Ile=999&amp;Plec=M&amp;kat=A&amp;Gen=Generuj%2520Statystyki" xr:uid="{1C0420A8-8A35-7C43-830E-C9E7F6BB087D}"/>
    <hyperlink ref="F87" r:id="rId132" display="stat.php%3FSezon=&amp;typ=L&amp;Klub=&amp;K=36&amp;All=1&amp;Ile=999&amp;Plec=M&amp;kat=O&amp;Gen=Generuj%2520Statystyki" xr:uid="{41DAC92A-DD73-964B-81B5-EF2178BE1A92}"/>
    <hyperlink ref="B88" r:id="rId133" display="https://domtel-sport.pl/statystyka/personal.php?page=profile&amp;nr_zaw=3716&amp;r=2" xr:uid="{0AED21D9-4C95-A24D-9A69-A253791C710F}"/>
    <hyperlink ref="C88" r:id="rId134" display="stat.php%3FSezon=&amp;typ=L&amp;Klub=71&amp;K=36&amp;All=1&amp;Ile=999&amp;Plec=M&amp;kat=A&amp;Gen=Generuj%2520Statystyki" xr:uid="{411ABF2A-805F-EF46-8322-CE892D7FE612}"/>
    <hyperlink ref="F88" r:id="rId135" display="stat.php%3FSezon=&amp;typ=L&amp;Klub=&amp;K=36&amp;All=1&amp;Ile=999&amp;Plec=M&amp;kat=O&amp;Gen=Generuj%2520Statystyki" xr:uid="{50A93BF2-746C-E04A-9651-7A993CE9CCD4}"/>
    <hyperlink ref="B89" r:id="rId136" display="https://domtel-sport.pl/statystyka/personal.php?page=profile&amp;nr_zaw=4519&amp;r=2" xr:uid="{24D4A83C-1BEF-BC43-AB14-5DC73BE2BCE8}"/>
    <hyperlink ref="C89" r:id="rId137" display="stat.php%3FSezon=&amp;typ=L&amp;Klub=78&amp;K=36&amp;All=1&amp;Ile=999&amp;Plec=M&amp;kat=A&amp;Gen=Generuj%2520Statystyki" xr:uid="{CC8A2493-4112-0B4D-90F2-1CCEC8EC9B3C}"/>
    <hyperlink ref="F89" r:id="rId138" display="stat.php%3FSezon=&amp;typ=L&amp;Klub=&amp;K=36&amp;All=1&amp;Ile=999&amp;Plec=M&amp;kat=O&amp;Gen=Generuj%2520Statystyki" xr:uid="{C6A2613A-3641-DE41-A3BC-1FE72766CE40}"/>
    <hyperlink ref="B90" r:id="rId139" display="https://domtel-sport.pl/statystyka/personal.php?page=profile&amp;nr_zaw=4229&amp;r=2" xr:uid="{C99C2754-699B-424A-83C3-1C904B4F8EB9}"/>
    <hyperlink ref="C90" r:id="rId140" display="stat.php%3FSezon=&amp;typ=L&amp;Klub=78&amp;K=36&amp;All=1&amp;Ile=999&amp;Plec=M&amp;kat=A&amp;Gen=Generuj%2520Statystyki" xr:uid="{A94C530A-5026-794E-B6F3-95AA0FF9766F}"/>
    <hyperlink ref="F90" r:id="rId141" display="stat.php%3FSezon=&amp;typ=L&amp;Klub=&amp;K=36&amp;All=1&amp;Ile=999&amp;Plec=M&amp;kat=O&amp;Gen=Generuj%2520Statystyki" xr:uid="{C95E06E2-FB30-BF4A-B33E-FC6C7876F3FE}"/>
    <hyperlink ref="B91" r:id="rId142" display="https://domtel-sport.pl/statystyka/personal.php?page=profile&amp;nr_zaw=3814&amp;r=2" xr:uid="{7FE5EA5B-3D58-E745-B9E3-F1FAC66098E9}"/>
    <hyperlink ref="C91" r:id="rId143" display="stat.php%3FSezon=&amp;typ=L&amp;Klub=105&amp;K=36&amp;All=1&amp;Ile=999&amp;Plec=M&amp;kat=A&amp;Gen=Generuj%2520Statystyki" xr:uid="{84ABE85F-10FC-3743-BCFA-ED1299FDFDC4}"/>
    <hyperlink ref="F91" r:id="rId144" display="stat.php%3FSezon=&amp;typ=L&amp;Klub=&amp;K=36&amp;All=1&amp;Ile=999&amp;Plec=M&amp;kat=O&amp;Gen=Generuj%2520Statystyki" xr:uid="{0171F21E-B390-3744-A0F6-A96852B34A5B}"/>
    <hyperlink ref="B92" r:id="rId145" display="https://domtel-sport.pl/statystyka/personal.php?page=profile&amp;nr_zaw=4528&amp;r=2" xr:uid="{1241643B-FCEE-2548-BC23-236453142F3D}"/>
    <hyperlink ref="C92" r:id="rId146" display="stat.php%3FSezon=&amp;typ=L&amp;Klub=119&amp;K=36&amp;All=1&amp;Ile=999&amp;Plec=M&amp;kat=A&amp;Gen=Generuj%2520Statystyki" xr:uid="{DD0F872B-F15E-D040-BFE1-8613BFD62BA9}"/>
    <hyperlink ref="F92" r:id="rId147" display="stat.php%3FSezon=&amp;typ=L&amp;Klub=&amp;K=36&amp;All=1&amp;Ile=999&amp;Plec=M&amp;kat=O&amp;Gen=Generuj%2520Statystyki" xr:uid="{E33E6FAE-9264-6641-944C-D3F68376A903}"/>
    <hyperlink ref="B93" r:id="rId148" display="https://domtel-sport.pl/statystyka/personal.php?page=profile&amp;nr_zaw=4401&amp;r=2" xr:uid="{27186531-8700-634B-A966-B8BC0339408B}"/>
    <hyperlink ref="C93" r:id="rId149" display="stat.php%3FSezon=&amp;typ=L&amp;Klub=78&amp;K=36&amp;All=1&amp;Ile=999&amp;Plec=M&amp;kat=A&amp;Gen=Generuj%2520Statystyki" xr:uid="{2DBEDD07-343F-704F-A06D-94A12FBD50B5}"/>
    <hyperlink ref="F93" r:id="rId150" display="stat.php%3FSezon=&amp;typ=L&amp;Klub=&amp;K=36&amp;All=1&amp;Ile=999&amp;Plec=M&amp;kat=O&amp;Gen=Generuj%2520Statystyki" xr:uid="{3157629D-121D-8F49-B48F-A1CE9DA200E1}"/>
    <hyperlink ref="B94" r:id="rId151" display="https://domtel-sport.pl/statystyka/personal.php?page=profile&amp;nr_zaw=4462&amp;r=2" xr:uid="{311A249E-7A3A-4345-B87A-06B3FC6CC206}"/>
    <hyperlink ref="C94" r:id="rId152" display="stat.php%3FSezon=&amp;typ=L&amp;Klub=37&amp;K=36&amp;All=1&amp;Ile=999&amp;Plec=M&amp;kat=A&amp;Gen=Generuj%2520Statystyki" xr:uid="{B3AE53F3-3E84-D84A-940E-27330241153A}"/>
    <hyperlink ref="F94" r:id="rId153" display="stat.php%3FSezon=&amp;typ=L&amp;Klub=&amp;K=36&amp;All=1&amp;Ile=999&amp;Plec=M&amp;kat=O&amp;Gen=Generuj%2520Statystyki" xr:uid="{D8552C51-9530-2C44-880D-24D3E33643C7}"/>
    <hyperlink ref="B95" r:id="rId154" display="https://domtel-sport.pl/statystyka/personal.php?page=profile&amp;nr_zaw=3441&amp;r=2" xr:uid="{CED7B47E-5394-3D40-88AC-BA8AC87E0357}"/>
    <hyperlink ref="C95" r:id="rId155" display="stat.php%3FSezon=&amp;typ=L&amp;Klub=37&amp;K=36&amp;All=1&amp;Ile=999&amp;Plec=M&amp;kat=A&amp;Gen=Generuj%2520Statystyki" xr:uid="{961AA2B0-FEA0-2E4C-B7D3-E99BAE9438A5}"/>
    <hyperlink ref="F95" r:id="rId156" display="stat.php%3FSezon=&amp;typ=L&amp;Klub=&amp;K=36&amp;All=1&amp;Ile=999&amp;Plec=M&amp;kat=O&amp;Gen=Generuj%2520Statystyki" xr:uid="{7EF0FCE5-CD4C-3B46-ABB4-3F53F301B566}"/>
    <hyperlink ref="B96" r:id="rId157" display="https://domtel-sport.pl/statystyka/personal.php?page=profile&amp;nr_zaw=6064&amp;r=2" xr:uid="{3BC38250-2937-B244-BC81-2C5C9F503B2F}"/>
    <hyperlink ref="C96" r:id="rId158" display="stat.php%3FSezon=&amp;typ=L&amp;Klub=120&amp;K=36&amp;All=1&amp;Ile=999&amp;Plec=M&amp;kat=A&amp;Gen=Generuj%2520Statystyki" xr:uid="{4F6045F4-F9CC-B041-8AE7-2EBCEC87A8AD}"/>
    <hyperlink ref="F96" r:id="rId159" display="stat.php%3FSezon=&amp;typ=L&amp;Klub=&amp;K=36&amp;All=1&amp;Ile=999&amp;Plec=M&amp;kat=O&amp;Gen=Generuj%2520Statystyki" xr:uid="{07ABA810-570A-A041-B14F-6671C4134BE4}"/>
    <hyperlink ref="B97" r:id="rId160" display="https://domtel-sport.pl/statystyka/personal.php?page=profile&amp;nr_zaw=3728&amp;r=2" xr:uid="{012AA7E6-FFE6-414F-8386-6293CD809B28}"/>
    <hyperlink ref="C97" r:id="rId161" display="stat.php%3FSezon=&amp;typ=L&amp;Klub=65&amp;K=36&amp;All=1&amp;Ile=999&amp;Plec=M&amp;kat=A&amp;Gen=Generuj%2520Statystyki" xr:uid="{8DE22F24-5BC2-5E46-A945-47E4C89FDC30}"/>
    <hyperlink ref="F97" r:id="rId162" display="stat.php%3FSezon=&amp;typ=L&amp;Klub=&amp;K=36&amp;All=1&amp;Ile=999&amp;Plec=M&amp;kat=O&amp;Gen=Generuj%2520Statystyki" xr:uid="{AA52D28C-581E-F542-BD77-338CE838BFF9}"/>
  </hyperlinks>
  <pageMargins left="0.7" right="0.7" top="0.75" bottom="0.75" header="0.3" footer="0.3"/>
  <drawing r:id="rId163"/>
  <tableParts count="12">
    <tablePart r:id="rId164"/>
    <tablePart r:id="rId165"/>
    <tablePart r:id="rId166"/>
    <tablePart r:id="rId167"/>
    <tablePart r:id="rId168"/>
    <tablePart r:id="rId169"/>
    <tablePart r:id="rId170"/>
    <tablePart r:id="rId171"/>
    <tablePart r:id="rId172"/>
    <tablePart r:id="rId173"/>
    <tablePart r:id="rId174"/>
    <tablePart r:id="rId17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Jun B K</vt:lpstr>
      <vt:lpstr>Jun B M</vt:lpstr>
      <vt:lpstr>Jun A K</vt:lpstr>
      <vt:lpstr>Jun A M</vt:lpstr>
      <vt:lpstr>robocze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Administrator PZLS</cp:lastModifiedBy>
  <dcterms:created xsi:type="dcterms:W3CDTF">2023-01-05T20:59:35Z</dcterms:created>
  <dcterms:modified xsi:type="dcterms:W3CDTF">2025-02-05T08:49:58Z</dcterms:modified>
</cp:coreProperties>
</file>