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tables/table1.xml" ContentType="application/vnd.openxmlformats-officedocument.spreadsheetml.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en_skoroszyt" defaultThemeVersion="202300"/>
  <mc:AlternateContent xmlns:mc="http://schemas.openxmlformats.org/markup-compatibility/2006">
    <mc:Choice Requires="x15">
      <x15ac:absPath xmlns:x15ac="http://schemas.microsoft.com/office/spreadsheetml/2010/11/ac" url="https://pzls-my.sharepoint.com/personal/adam_lefler_pzls_onmicrosoft_com/Documents/Adam_do przeniesienia/wyniki i protokoły 2025_26/"/>
    </mc:Choice>
  </mc:AlternateContent>
  <xr:revisionPtr revIDLastSave="1660" documentId="8_{FE72F2FD-C89E-4801-A90F-F78F315D329F}" xr6:coauthVersionLast="47" xr6:coauthVersionMax="47" xr10:uidLastSave="{75C38DE9-E438-4E29-9741-FBCB17333148}"/>
  <bookViews>
    <workbookView xWindow="-120" yWindow="-120" windowWidth="29040" windowHeight="15720" tabRatio="688" xr2:uid="{92E4867D-BF76-465F-B5D5-D3603BFE8AF9}"/>
  </bookViews>
  <sheets>
    <sheet name="Klasyfikacje Mężczyzn" sheetId="3" r:id="rId1"/>
    <sheet name="zbiorczy M" sheetId="4" r:id="rId2"/>
    <sheet name="Klasyfikacje Kobiet" sheetId="5" r:id="rId3"/>
    <sheet name="zbiorczy K" sheetId="6" r:id="rId4"/>
    <sheet name="Licencje" sheetId="7" state="veryHidden" r:id="rId5"/>
    <sheet name="Uczestnicy" sheetId="8" state="hidden" r:id="rId6"/>
    <sheet name="500 m M" sheetId="1" state="hidden" r:id="rId7"/>
    <sheet name="1000 m M" sheetId="9" state="hidden" r:id="rId8"/>
    <sheet name="1500 m M" sheetId="10" state="hidden" r:id="rId9"/>
    <sheet name="3000 m M" sheetId="11" state="hidden" r:id="rId10"/>
    <sheet name="500 m K" sheetId="12" state="hidden" r:id="rId11"/>
    <sheet name="500 m_2 K" sheetId="13" state="hidden" r:id="rId12"/>
    <sheet name="1000 m K" sheetId="14" state="hidden" r:id="rId13"/>
    <sheet name="1500 m K" sheetId="15" state="hidden" r:id="rId14"/>
  </sheets>
  <definedNames>
    <definedName name="_xlnm._FilterDatabase" localSheetId="4" hidden="1">Licencje!$A$1:$I$73</definedName>
    <definedName name="_xlnm._FilterDatabase" localSheetId="3" hidden="1">'zbiorczy K'!$A$2:$W$2</definedName>
    <definedName name="_xlnm._FilterDatabase" localSheetId="1" hidden="1">'zbiorczy M'!$A$2:$X$2</definedName>
  </definedNames>
  <calcPr calcId="191029"/>
  <pivotCaches>
    <pivotCache cacheId="0" r:id="rId15"/>
    <pivotCache cacheId="11" r:id="rId1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4" i="6" l="1"/>
  <c r="W5" i="6"/>
  <c r="W6" i="6"/>
  <c r="W7" i="6"/>
  <c r="W8" i="6"/>
  <c r="W9" i="6"/>
  <c r="W10" i="6"/>
  <c r="W11" i="6"/>
  <c r="W12" i="6"/>
  <c r="W13" i="6"/>
  <c r="W14" i="6"/>
  <c r="W15" i="6"/>
  <c r="W16" i="6"/>
  <c r="W17" i="6"/>
  <c r="W18" i="6"/>
  <c r="W19" i="6"/>
  <c r="W20" i="6"/>
  <c r="W3" i="6"/>
  <c r="V3" i="6"/>
  <c r="V4" i="6"/>
  <c r="V5" i="6"/>
  <c r="V6" i="6"/>
  <c r="V7" i="6"/>
  <c r="V8" i="6"/>
  <c r="V9" i="6"/>
  <c r="V10" i="6"/>
  <c r="V11" i="6"/>
  <c r="V12" i="6"/>
  <c r="V13" i="6"/>
  <c r="V14" i="6"/>
  <c r="V15" i="6"/>
  <c r="V16" i="6"/>
  <c r="V17" i="6"/>
  <c r="V18" i="6"/>
  <c r="V19" i="6"/>
  <c r="V20" i="6"/>
  <c r="U4" i="6"/>
  <c r="U5" i="6"/>
  <c r="U6" i="6"/>
  <c r="U7" i="6"/>
  <c r="U8" i="6"/>
  <c r="U9" i="6"/>
  <c r="U10" i="6"/>
  <c r="U11" i="6"/>
  <c r="U12" i="6"/>
  <c r="U13" i="6"/>
  <c r="U14" i="6"/>
  <c r="U15" i="6"/>
  <c r="U16" i="6"/>
  <c r="U17" i="6"/>
  <c r="U18" i="6"/>
  <c r="U19" i="6"/>
  <c r="U20" i="6"/>
  <c r="U3" i="6"/>
  <c r="U4" i="4"/>
  <c r="V4" i="4"/>
  <c r="W4" i="4"/>
  <c r="X4" i="4"/>
  <c r="U5" i="4"/>
  <c r="V5" i="4"/>
  <c r="W5" i="4"/>
  <c r="X5" i="4"/>
  <c r="U6" i="4"/>
  <c r="V6" i="4"/>
  <c r="W6" i="4"/>
  <c r="X6" i="4"/>
  <c r="U7" i="4"/>
  <c r="V7" i="4"/>
  <c r="W7" i="4"/>
  <c r="X7" i="4"/>
  <c r="U8" i="4"/>
  <c r="V8" i="4"/>
  <c r="W8" i="4"/>
  <c r="X8" i="4"/>
  <c r="U9" i="4"/>
  <c r="V9" i="4"/>
  <c r="W9" i="4"/>
  <c r="X9" i="4"/>
  <c r="U10" i="4"/>
  <c r="V10" i="4"/>
  <c r="W10" i="4"/>
  <c r="X10" i="4"/>
  <c r="U11" i="4"/>
  <c r="V11" i="4"/>
  <c r="W11" i="4"/>
  <c r="X11" i="4"/>
  <c r="U12" i="4"/>
  <c r="V12" i="4"/>
  <c r="W12" i="4"/>
  <c r="X12" i="4"/>
  <c r="U13" i="4"/>
  <c r="V13" i="4"/>
  <c r="W13" i="4"/>
  <c r="X13" i="4"/>
  <c r="U14" i="4"/>
  <c r="V14" i="4"/>
  <c r="W14" i="4"/>
  <c r="X14" i="4"/>
  <c r="U15" i="4"/>
  <c r="V15" i="4"/>
  <c r="W15" i="4"/>
  <c r="X15" i="4"/>
  <c r="U16" i="4"/>
  <c r="V16" i="4"/>
  <c r="W16" i="4"/>
  <c r="X16" i="4"/>
  <c r="U17" i="4"/>
  <c r="V17" i="4"/>
  <c r="W17" i="4"/>
  <c r="X17" i="4"/>
  <c r="U18" i="4"/>
  <c r="V18" i="4"/>
  <c r="W18" i="4"/>
  <c r="X18" i="4"/>
  <c r="U19" i="4"/>
  <c r="V19" i="4"/>
  <c r="W19" i="4"/>
  <c r="X19" i="4"/>
  <c r="U20" i="4"/>
  <c r="V20" i="4"/>
  <c r="W20" i="4"/>
  <c r="X20" i="4"/>
  <c r="U21" i="4"/>
  <c r="V21" i="4"/>
  <c r="W21" i="4"/>
  <c r="X21" i="4"/>
  <c r="U22" i="4"/>
  <c r="V22" i="4"/>
  <c r="W22" i="4"/>
  <c r="X22" i="4"/>
  <c r="U23" i="4"/>
  <c r="V23" i="4"/>
  <c r="W23" i="4"/>
  <c r="X23" i="4"/>
  <c r="U24" i="4"/>
  <c r="V24" i="4"/>
  <c r="W24" i="4"/>
  <c r="X24" i="4"/>
  <c r="U25" i="4"/>
  <c r="V25" i="4"/>
  <c r="W25" i="4"/>
  <c r="X25" i="4"/>
  <c r="U26" i="4"/>
  <c r="V26" i="4"/>
  <c r="W26" i="4"/>
  <c r="X26" i="4"/>
  <c r="U27" i="4"/>
  <c r="V27" i="4"/>
  <c r="W27" i="4"/>
  <c r="X27" i="4"/>
  <c r="U28" i="4"/>
  <c r="V28" i="4"/>
  <c r="W28" i="4"/>
  <c r="X28" i="4"/>
  <c r="U29" i="4"/>
  <c r="V29" i="4"/>
  <c r="W29" i="4"/>
  <c r="X29" i="4"/>
  <c r="U30" i="4"/>
  <c r="V30" i="4"/>
  <c r="W30" i="4"/>
  <c r="X30" i="4"/>
  <c r="U31" i="4"/>
  <c r="V31" i="4"/>
  <c r="W31" i="4"/>
  <c r="X31" i="4"/>
  <c r="U32" i="4"/>
  <c r="V32" i="4"/>
  <c r="W32" i="4"/>
  <c r="X32" i="4"/>
  <c r="U33" i="4"/>
  <c r="V33" i="4"/>
  <c r="W33" i="4"/>
  <c r="X33" i="4"/>
  <c r="U34" i="4"/>
  <c r="V34" i="4"/>
  <c r="W34" i="4"/>
  <c r="X34" i="4"/>
  <c r="U35" i="4"/>
  <c r="V35" i="4"/>
  <c r="W35" i="4"/>
  <c r="X35" i="4"/>
  <c r="U36" i="4"/>
  <c r="V36" i="4"/>
  <c r="W36" i="4"/>
  <c r="X36" i="4"/>
  <c r="U37" i="4"/>
  <c r="V37" i="4"/>
  <c r="W37" i="4"/>
  <c r="X37" i="4"/>
  <c r="U38" i="4"/>
  <c r="V38" i="4"/>
  <c r="W38" i="4"/>
  <c r="X38" i="4"/>
  <c r="U39" i="4"/>
  <c r="V39" i="4"/>
  <c r="W39" i="4"/>
  <c r="X39" i="4"/>
  <c r="U40" i="4"/>
  <c r="V40" i="4"/>
  <c r="W40" i="4"/>
  <c r="X40" i="4"/>
  <c r="U41" i="4"/>
  <c r="V41" i="4"/>
  <c r="W41" i="4"/>
  <c r="X41" i="4"/>
  <c r="U42" i="4"/>
  <c r="V42" i="4"/>
  <c r="W42" i="4"/>
  <c r="X42" i="4"/>
  <c r="U43" i="4"/>
  <c r="V43" i="4"/>
  <c r="W43" i="4"/>
  <c r="X43" i="4"/>
  <c r="U44" i="4"/>
  <c r="V44" i="4"/>
  <c r="W44" i="4"/>
  <c r="X44" i="4"/>
  <c r="U45" i="4"/>
  <c r="V45" i="4"/>
  <c r="W45" i="4"/>
  <c r="X45" i="4"/>
  <c r="U46" i="4"/>
  <c r="V46" i="4"/>
  <c r="W46" i="4"/>
  <c r="X46" i="4"/>
  <c r="U47" i="4"/>
  <c r="V47" i="4"/>
  <c r="W47" i="4"/>
  <c r="X47" i="4"/>
  <c r="U48" i="4"/>
  <c r="V48" i="4"/>
  <c r="W48" i="4"/>
  <c r="X48" i="4"/>
  <c r="U49" i="4"/>
  <c r="V49" i="4"/>
  <c r="W49" i="4"/>
  <c r="X49" i="4"/>
  <c r="U50" i="4"/>
  <c r="V50" i="4"/>
  <c r="W50" i="4"/>
  <c r="X50" i="4"/>
  <c r="U51" i="4"/>
  <c r="V51" i="4"/>
  <c r="W51" i="4"/>
  <c r="X51" i="4"/>
  <c r="U52" i="4"/>
  <c r="V52" i="4"/>
  <c r="W52" i="4"/>
  <c r="X52" i="4"/>
  <c r="U53" i="4"/>
  <c r="V53" i="4"/>
  <c r="W53" i="4"/>
  <c r="X53" i="4"/>
  <c r="V3" i="4"/>
  <c r="W3" i="4"/>
  <c r="X3" i="4"/>
  <c r="U3" i="4"/>
  <c r="E303" i="8" l="1"/>
  <c r="E302" i="8"/>
  <c r="N3" i="6"/>
  <c r="E181" i="8"/>
  <c r="E423" i="8"/>
  <c r="E422" i="8"/>
  <c r="P3" i="6"/>
  <c r="E64" i="8"/>
  <c r="E63" i="8"/>
  <c r="E62" i="8"/>
  <c r="A429" i="8"/>
  <c r="A428" i="8"/>
  <c r="A426" i="8"/>
  <c r="A425" i="8"/>
  <c r="A424" i="8"/>
  <c r="A423" i="8"/>
  <c r="A422" i="8"/>
  <c r="A312" i="8"/>
  <c r="A311" i="8"/>
  <c r="A308" i="8"/>
  <c r="A307" i="8"/>
  <c r="A305" i="8"/>
  <c r="A304" i="8"/>
  <c r="A303" i="8"/>
  <c r="A302" i="8"/>
  <c r="N26" i="4"/>
  <c r="A193" i="8"/>
  <c r="A192" i="8"/>
  <c r="A191" i="8"/>
  <c r="O25" i="4"/>
  <c r="A72" i="8"/>
  <c r="A71" i="8"/>
  <c r="M26" i="4"/>
  <c r="A65" i="8"/>
  <c r="A64" i="8"/>
  <c r="E272" i="8"/>
  <c r="J4" i="6"/>
  <c r="E152" i="8"/>
  <c r="E391" i="8"/>
  <c r="E32" i="8"/>
  <c r="I4" i="6"/>
  <c r="A401" i="8"/>
  <c r="A398" i="8"/>
  <c r="A397" i="8"/>
  <c r="A396" i="8"/>
  <c r="A392" i="8"/>
  <c r="L3" i="4"/>
  <c r="A280" i="8"/>
  <c r="A279" i="8"/>
  <c r="A278" i="8"/>
  <c r="A277" i="8"/>
  <c r="A276" i="8"/>
  <c r="A275" i="8"/>
  <c r="J3" i="4"/>
  <c r="A161" i="8"/>
  <c r="A160" i="8"/>
  <c r="A155" i="8"/>
  <c r="A154" i="8"/>
  <c r="A153" i="8"/>
  <c r="A152" i="8"/>
  <c r="A36" i="8"/>
  <c r="A35" i="8"/>
  <c r="E121" i="8"/>
  <c r="E364" i="8"/>
  <c r="E363" i="8"/>
  <c r="E362" i="8"/>
  <c r="E361" i="8"/>
  <c r="E2" i="8"/>
  <c r="E1" i="8"/>
  <c r="A372" i="8"/>
  <c r="A371" i="8"/>
  <c r="A366" i="8"/>
  <c r="A365" i="8"/>
  <c r="A364" i="8"/>
  <c r="H21" i="4"/>
  <c r="A361" i="8"/>
  <c r="A259" i="8"/>
  <c r="A258" i="8"/>
  <c r="A257" i="8"/>
  <c r="A256" i="8"/>
  <c r="A255" i="8"/>
  <c r="A254" i="8"/>
  <c r="A253" i="8"/>
  <c r="A252" i="8"/>
  <c r="A251" i="8"/>
  <c r="F26" i="4"/>
  <c r="A241" i="8"/>
  <c r="A138" i="8"/>
  <c r="A136" i="8"/>
  <c r="A135" i="8"/>
  <c r="A134" i="8"/>
  <c r="A133" i="8"/>
  <c r="A130" i="8"/>
  <c r="A128" i="8"/>
  <c r="G26" i="4"/>
  <c r="E335" i="8"/>
  <c r="E334" i="8"/>
  <c r="E214" i="8"/>
  <c r="E100" i="8"/>
  <c r="E99" i="8"/>
  <c r="E98" i="8"/>
  <c r="E97" i="8"/>
  <c r="E96" i="8"/>
  <c r="E95" i="8"/>
  <c r="A462" i="8"/>
  <c r="A461" i="8"/>
  <c r="A460" i="8"/>
  <c r="A459" i="8"/>
  <c r="A458" i="8"/>
  <c r="A457" i="8"/>
  <c r="A456" i="8"/>
  <c r="A455" i="8"/>
  <c r="A347" i="8"/>
  <c r="A346" i="8"/>
  <c r="A341" i="8"/>
  <c r="A340" i="8"/>
  <c r="A339" i="8"/>
  <c r="A334" i="8"/>
  <c r="A229" i="8"/>
  <c r="A228" i="8"/>
  <c r="A227" i="8"/>
  <c r="A226" i="8"/>
  <c r="A225" i="8"/>
  <c r="A224" i="8"/>
  <c r="A222" i="8"/>
  <c r="A221" i="8"/>
  <c r="A85" i="7"/>
  <c r="A86" i="7"/>
  <c r="A87" i="7"/>
  <c r="A108" i="8"/>
  <c r="A107" i="8"/>
  <c r="A106" i="8"/>
  <c r="A105" i="8"/>
  <c r="A103" i="8"/>
  <c r="A102" i="8"/>
  <c r="A101" i="8"/>
  <c r="A100" i="8"/>
  <c r="E421" i="8"/>
  <c r="A430" i="8"/>
  <c r="A313" i="8"/>
  <c r="A189" i="8"/>
  <c r="A186" i="8"/>
  <c r="A185" i="8"/>
  <c r="A183" i="8"/>
  <c r="E122" i="8"/>
  <c r="E123" i="8"/>
  <c r="E124" i="8"/>
  <c r="E125" i="8"/>
  <c r="E126" i="8"/>
  <c r="E127" i="8"/>
  <c r="E128" i="8"/>
  <c r="E129" i="8"/>
  <c r="E130" i="8"/>
  <c r="E131" i="8"/>
  <c r="E132" i="8"/>
  <c r="E133" i="8"/>
  <c r="E134" i="8"/>
  <c r="E135" i="8"/>
  <c r="E136" i="8"/>
  <c r="E137" i="8"/>
  <c r="E138" i="8"/>
  <c r="E139" i="8"/>
  <c r="E140" i="8"/>
  <c r="E141" i="8"/>
  <c r="E142" i="8"/>
  <c r="E143" i="8"/>
  <c r="E144" i="8"/>
  <c r="E145" i="8"/>
  <c r="E146" i="8"/>
  <c r="E147" i="8"/>
  <c r="E148" i="8"/>
  <c r="E149" i="8"/>
  <c r="E150" i="8"/>
  <c r="E153" i="8"/>
  <c r="E154" i="8"/>
  <c r="E155" i="8"/>
  <c r="E156" i="8"/>
  <c r="E157" i="8"/>
  <c r="E158" i="8"/>
  <c r="E159" i="8"/>
  <c r="E160" i="8"/>
  <c r="E161" i="8"/>
  <c r="E162" i="8"/>
  <c r="E163" i="8"/>
  <c r="E164" i="8"/>
  <c r="E165" i="8"/>
  <c r="E166" i="8"/>
  <c r="E167" i="8"/>
  <c r="E168" i="8"/>
  <c r="E169" i="8"/>
  <c r="E170" i="8"/>
  <c r="E171" i="8"/>
  <c r="E172" i="8"/>
  <c r="E173" i="8"/>
  <c r="E174" i="8"/>
  <c r="E175" i="8"/>
  <c r="E176" i="8"/>
  <c r="E177" i="8"/>
  <c r="E178" i="8"/>
  <c r="E179" i="8"/>
  <c r="E180" i="8"/>
  <c r="E151" i="8"/>
  <c r="E182" i="8"/>
  <c r="E183" i="8"/>
  <c r="E184" i="8"/>
  <c r="E185" i="8"/>
  <c r="E186" i="8"/>
  <c r="E187" i="8"/>
  <c r="E188" i="8"/>
  <c r="E189" i="8"/>
  <c r="E190" i="8"/>
  <c r="E191" i="8"/>
  <c r="E192" i="8"/>
  <c r="E193" i="8"/>
  <c r="E194" i="8"/>
  <c r="E195" i="8"/>
  <c r="E196" i="8"/>
  <c r="E197" i="8"/>
  <c r="E198" i="8"/>
  <c r="E199" i="8"/>
  <c r="E200" i="8"/>
  <c r="E201" i="8"/>
  <c r="E202" i="8"/>
  <c r="E203" i="8"/>
  <c r="E204" i="8"/>
  <c r="E205" i="8"/>
  <c r="E206" i="8"/>
  <c r="E207" i="8"/>
  <c r="E208" i="8"/>
  <c r="E209" i="8"/>
  <c r="E210" i="8"/>
  <c r="E212" i="8"/>
  <c r="E215" i="8"/>
  <c r="E216" i="8"/>
  <c r="E217" i="8"/>
  <c r="E218" i="8"/>
  <c r="E219" i="8"/>
  <c r="E220" i="8"/>
  <c r="E221" i="8"/>
  <c r="E222" i="8"/>
  <c r="E223" i="8"/>
  <c r="E224" i="8"/>
  <c r="E225" i="8"/>
  <c r="E226" i="8"/>
  <c r="E227" i="8"/>
  <c r="E228" i="8"/>
  <c r="E229" i="8"/>
  <c r="E230" i="8"/>
  <c r="E231" i="8"/>
  <c r="E232" i="8"/>
  <c r="E233" i="8"/>
  <c r="E234" i="8"/>
  <c r="E235" i="8"/>
  <c r="E236" i="8"/>
  <c r="E237" i="8"/>
  <c r="E238" i="8"/>
  <c r="E239" i="8"/>
  <c r="E240" i="8"/>
  <c r="E211" i="8"/>
  <c r="E242" i="8"/>
  <c r="E243" i="8"/>
  <c r="E244" i="8"/>
  <c r="E245" i="8"/>
  <c r="E246" i="8"/>
  <c r="E247" i="8"/>
  <c r="E248" i="8"/>
  <c r="E249" i="8"/>
  <c r="E250" i="8"/>
  <c r="E251" i="8"/>
  <c r="E252" i="8"/>
  <c r="E253" i="8"/>
  <c r="E254" i="8"/>
  <c r="E255" i="8"/>
  <c r="E256" i="8"/>
  <c r="E257" i="8"/>
  <c r="E258" i="8"/>
  <c r="E259" i="8"/>
  <c r="E260" i="8"/>
  <c r="E261" i="8"/>
  <c r="E262" i="8"/>
  <c r="E263" i="8"/>
  <c r="E264" i="8"/>
  <c r="E265" i="8"/>
  <c r="E266" i="8"/>
  <c r="E267" i="8"/>
  <c r="E268" i="8"/>
  <c r="E269" i="8"/>
  <c r="E270" i="8"/>
  <c r="E241" i="8"/>
  <c r="E273" i="8"/>
  <c r="E274" i="8"/>
  <c r="E275" i="8"/>
  <c r="E276" i="8"/>
  <c r="E277" i="8"/>
  <c r="E278" i="8"/>
  <c r="E279" i="8"/>
  <c r="E280" i="8"/>
  <c r="E281" i="8"/>
  <c r="E282" i="8"/>
  <c r="E283" i="8"/>
  <c r="E284" i="8"/>
  <c r="E285" i="8"/>
  <c r="E286" i="8"/>
  <c r="E287" i="8"/>
  <c r="E288" i="8"/>
  <c r="E289" i="8"/>
  <c r="E290" i="8"/>
  <c r="E291" i="8"/>
  <c r="E292" i="8"/>
  <c r="E293" i="8"/>
  <c r="E294" i="8"/>
  <c r="E295" i="8"/>
  <c r="E296" i="8"/>
  <c r="E297" i="8"/>
  <c r="E298" i="8"/>
  <c r="E299" i="8"/>
  <c r="E300" i="8"/>
  <c r="E271" i="8"/>
  <c r="E304" i="8"/>
  <c r="E305" i="8"/>
  <c r="E306" i="8"/>
  <c r="E307" i="8"/>
  <c r="E308" i="8"/>
  <c r="E309" i="8"/>
  <c r="E310" i="8"/>
  <c r="E311" i="8"/>
  <c r="E312" i="8"/>
  <c r="E313" i="8"/>
  <c r="E314" i="8"/>
  <c r="E315" i="8"/>
  <c r="E316" i="8"/>
  <c r="E317" i="8"/>
  <c r="E318" i="8"/>
  <c r="E319" i="8"/>
  <c r="E320" i="8"/>
  <c r="E321" i="8"/>
  <c r="E322" i="8"/>
  <c r="E323" i="8"/>
  <c r="E324" i="8"/>
  <c r="E325" i="8"/>
  <c r="E326" i="8"/>
  <c r="E327" i="8"/>
  <c r="E328" i="8"/>
  <c r="E329" i="8"/>
  <c r="E330" i="8"/>
  <c r="E332" i="8"/>
  <c r="E333" i="8"/>
  <c r="E336" i="8"/>
  <c r="E337" i="8"/>
  <c r="E338" i="8"/>
  <c r="E339" i="8"/>
  <c r="E340" i="8"/>
  <c r="E341" i="8"/>
  <c r="E342" i="8"/>
  <c r="E343" i="8"/>
  <c r="E344" i="8"/>
  <c r="E345" i="8"/>
  <c r="E346" i="8"/>
  <c r="E347" i="8"/>
  <c r="E348" i="8"/>
  <c r="E349" i="8"/>
  <c r="E350" i="8"/>
  <c r="E351" i="8"/>
  <c r="E352" i="8"/>
  <c r="E353" i="8"/>
  <c r="E354" i="8"/>
  <c r="E355" i="8"/>
  <c r="E356" i="8"/>
  <c r="E357" i="8"/>
  <c r="E358" i="8"/>
  <c r="E359" i="8"/>
  <c r="E360" i="8"/>
  <c r="E424" i="8"/>
  <c r="E425" i="8"/>
  <c r="E426" i="8"/>
  <c r="E427" i="8"/>
  <c r="E428" i="8"/>
  <c r="E429" i="8"/>
  <c r="E430" i="8"/>
  <c r="E431" i="8"/>
  <c r="E432" i="8"/>
  <c r="E433" i="8"/>
  <c r="E434" i="8"/>
  <c r="E435" i="8"/>
  <c r="E436" i="8"/>
  <c r="E437" i="8"/>
  <c r="E438" i="8"/>
  <c r="E439" i="8"/>
  <c r="E440" i="8"/>
  <c r="E441" i="8"/>
  <c r="E442" i="8"/>
  <c r="E443" i="8"/>
  <c r="E444" i="8"/>
  <c r="E445" i="8"/>
  <c r="E446" i="8"/>
  <c r="E447" i="8"/>
  <c r="E448" i="8"/>
  <c r="E449" i="8"/>
  <c r="E450" i="8"/>
  <c r="E392" i="8"/>
  <c r="E393" i="8"/>
  <c r="E394" i="8"/>
  <c r="E395" i="8"/>
  <c r="E396" i="8"/>
  <c r="E397" i="8"/>
  <c r="E398" i="8"/>
  <c r="E399" i="8"/>
  <c r="E400" i="8"/>
  <c r="E401" i="8"/>
  <c r="E402" i="8"/>
  <c r="E403" i="8"/>
  <c r="E404" i="8"/>
  <c r="E405" i="8"/>
  <c r="E406" i="8"/>
  <c r="E407" i="8"/>
  <c r="E408" i="8"/>
  <c r="E409" i="8"/>
  <c r="E410" i="8"/>
  <c r="E411" i="8"/>
  <c r="E412" i="8"/>
  <c r="E413" i="8"/>
  <c r="E414" i="8"/>
  <c r="E415" i="8"/>
  <c r="E416" i="8"/>
  <c r="E417" i="8"/>
  <c r="E418" i="8"/>
  <c r="E419" i="8"/>
  <c r="E420" i="8"/>
  <c r="E365" i="8"/>
  <c r="E366" i="8"/>
  <c r="E367" i="8"/>
  <c r="E368" i="8"/>
  <c r="E369" i="8"/>
  <c r="E370" i="8"/>
  <c r="E371" i="8"/>
  <c r="E372" i="8"/>
  <c r="E373" i="8"/>
  <c r="E374" i="8"/>
  <c r="E375" i="8"/>
  <c r="E376" i="8"/>
  <c r="E377" i="8"/>
  <c r="E378" i="8"/>
  <c r="E379" i="8"/>
  <c r="E380" i="8"/>
  <c r="E381" i="8"/>
  <c r="E382" i="8"/>
  <c r="E383" i="8"/>
  <c r="E384" i="8"/>
  <c r="E385" i="8"/>
  <c r="E386" i="8"/>
  <c r="E387" i="8"/>
  <c r="E388" i="8"/>
  <c r="E389" i="8"/>
  <c r="E390" i="8"/>
  <c r="E452" i="8"/>
  <c r="E453" i="8"/>
  <c r="E454" i="8"/>
  <c r="E455" i="8"/>
  <c r="E456" i="8"/>
  <c r="E457" i="8"/>
  <c r="E458" i="8"/>
  <c r="E459" i="8"/>
  <c r="E460" i="8"/>
  <c r="E461" i="8"/>
  <c r="E462" i="8"/>
  <c r="E463" i="8"/>
  <c r="E464" i="8"/>
  <c r="E465" i="8"/>
  <c r="E466" i="8"/>
  <c r="E467" i="8"/>
  <c r="E468" i="8"/>
  <c r="E469" i="8"/>
  <c r="E470" i="8"/>
  <c r="E471" i="8"/>
  <c r="E472" i="8"/>
  <c r="E473" i="8"/>
  <c r="E474" i="8"/>
  <c r="E475" i="8"/>
  <c r="E476" i="8"/>
  <c r="E477" i="8"/>
  <c r="E478" i="8"/>
  <c r="E479" i="8"/>
  <c r="E480" i="8"/>
  <c r="E451" i="8"/>
  <c r="A452" i="8"/>
  <c r="A463" i="8"/>
  <c r="A464" i="8"/>
  <c r="A465" i="8"/>
  <c r="A466" i="8"/>
  <c r="A467" i="8"/>
  <c r="A468" i="8"/>
  <c r="A469" i="8"/>
  <c r="A470" i="8"/>
  <c r="A471" i="8"/>
  <c r="A472" i="8"/>
  <c r="A473" i="8"/>
  <c r="A474" i="8"/>
  <c r="A475" i="8"/>
  <c r="A476" i="8"/>
  <c r="A477" i="8"/>
  <c r="A478" i="8"/>
  <c r="A479" i="8"/>
  <c r="A480" i="8"/>
  <c r="A451" i="8"/>
  <c r="A432" i="8"/>
  <c r="A433" i="8"/>
  <c r="A434" i="8"/>
  <c r="A435" i="8"/>
  <c r="A436" i="8"/>
  <c r="A437" i="8"/>
  <c r="A438" i="8"/>
  <c r="A439" i="8"/>
  <c r="A440" i="8"/>
  <c r="A441" i="8"/>
  <c r="A442" i="8"/>
  <c r="A443" i="8"/>
  <c r="A444" i="8"/>
  <c r="A445" i="8"/>
  <c r="A446" i="8"/>
  <c r="A447" i="8"/>
  <c r="A448" i="8"/>
  <c r="A449" i="8"/>
  <c r="A450" i="8"/>
  <c r="A393" i="8"/>
  <c r="A394" i="8"/>
  <c r="A395" i="8"/>
  <c r="A399" i="8"/>
  <c r="A400" i="8"/>
  <c r="A402" i="8"/>
  <c r="A403" i="8"/>
  <c r="A404" i="8"/>
  <c r="A405" i="8"/>
  <c r="A406" i="8"/>
  <c r="A407" i="8"/>
  <c r="A408" i="8"/>
  <c r="A409" i="8"/>
  <c r="A410" i="8"/>
  <c r="A411" i="8"/>
  <c r="A412" i="8"/>
  <c r="A413" i="8"/>
  <c r="A414" i="8"/>
  <c r="A415" i="8"/>
  <c r="A416" i="8"/>
  <c r="A417" i="8"/>
  <c r="A418" i="8"/>
  <c r="A419" i="8"/>
  <c r="A420" i="8"/>
  <c r="A362" i="8"/>
  <c r="A367" i="8"/>
  <c r="A368" i="8"/>
  <c r="A369" i="8"/>
  <c r="A370" i="8"/>
  <c r="A373" i="8"/>
  <c r="A374" i="8"/>
  <c r="A375" i="8"/>
  <c r="A376" i="8"/>
  <c r="A377" i="8"/>
  <c r="A378" i="8"/>
  <c r="A379" i="8"/>
  <c r="A380" i="8"/>
  <c r="A381" i="8"/>
  <c r="A382" i="8"/>
  <c r="A383" i="8"/>
  <c r="A384" i="8"/>
  <c r="A385" i="8"/>
  <c r="A386" i="8"/>
  <c r="A387" i="8"/>
  <c r="A388" i="8"/>
  <c r="A389" i="8"/>
  <c r="A390" i="8"/>
  <c r="A332" i="8"/>
  <c r="A335" i="8"/>
  <c r="A336" i="8"/>
  <c r="A337" i="8"/>
  <c r="A342" i="8"/>
  <c r="A343" i="8"/>
  <c r="A344" i="8"/>
  <c r="A345" i="8"/>
  <c r="A348" i="8"/>
  <c r="A349" i="8"/>
  <c r="A350" i="8"/>
  <c r="A351" i="8"/>
  <c r="A352" i="8"/>
  <c r="A353" i="8"/>
  <c r="A354" i="8"/>
  <c r="A355" i="8"/>
  <c r="A356" i="8"/>
  <c r="A357" i="8"/>
  <c r="A358" i="8"/>
  <c r="A359" i="8"/>
  <c r="A360" i="8"/>
  <c r="A331" i="8"/>
  <c r="A309" i="8"/>
  <c r="A310" i="8"/>
  <c r="A314" i="8"/>
  <c r="A315" i="8"/>
  <c r="A316" i="8"/>
  <c r="A317" i="8"/>
  <c r="A318" i="8"/>
  <c r="A319" i="8"/>
  <c r="A320" i="8"/>
  <c r="A321" i="8"/>
  <c r="A322" i="8"/>
  <c r="A323" i="8"/>
  <c r="A324" i="8"/>
  <c r="A325" i="8"/>
  <c r="A326" i="8"/>
  <c r="A327" i="8"/>
  <c r="A328" i="8"/>
  <c r="A329" i="8"/>
  <c r="A330" i="8"/>
  <c r="A272" i="8"/>
  <c r="A273" i="8"/>
  <c r="A274" i="8"/>
  <c r="A281" i="8"/>
  <c r="A282" i="8"/>
  <c r="A283" i="8"/>
  <c r="A284" i="8"/>
  <c r="A285" i="8"/>
  <c r="A286" i="8"/>
  <c r="A287" i="8"/>
  <c r="A288" i="8"/>
  <c r="A289" i="8"/>
  <c r="A290" i="8"/>
  <c r="A291" i="8"/>
  <c r="A292" i="8"/>
  <c r="A293" i="8"/>
  <c r="A294" i="8"/>
  <c r="A295" i="8"/>
  <c r="A296" i="8"/>
  <c r="A297" i="8"/>
  <c r="A298" i="8"/>
  <c r="A299" i="8"/>
  <c r="A300" i="8"/>
  <c r="A242" i="8"/>
  <c r="A243" i="8"/>
  <c r="A244" i="8"/>
  <c r="A245" i="8"/>
  <c r="A246" i="8"/>
  <c r="A247" i="8"/>
  <c r="A248" i="8"/>
  <c r="A249" i="8"/>
  <c r="A250" i="8"/>
  <c r="A260" i="8"/>
  <c r="A261" i="8"/>
  <c r="A262" i="8"/>
  <c r="A263" i="8"/>
  <c r="A264" i="8"/>
  <c r="A265" i="8"/>
  <c r="A266" i="8"/>
  <c r="A267" i="8"/>
  <c r="A268" i="8"/>
  <c r="A269" i="8"/>
  <c r="A270" i="8"/>
  <c r="A212" i="8"/>
  <c r="A213" i="8"/>
  <c r="A214" i="8"/>
  <c r="A215" i="8"/>
  <c r="A216" i="8"/>
  <c r="A217" i="8"/>
  <c r="A219" i="8"/>
  <c r="A220" i="8"/>
  <c r="A223" i="8"/>
  <c r="A230" i="8"/>
  <c r="A231" i="8"/>
  <c r="A232" i="8"/>
  <c r="A233" i="8"/>
  <c r="A234" i="8"/>
  <c r="A235" i="8"/>
  <c r="A236" i="8"/>
  <c r="A237" i="8"/>
  <c r="A238" i="8"/>
  <c r="A239" i="8"/>
  <c r="A240" i="8"/>
  <c r="A211" i="8"/>
  <c r="A190" i="8"/>
  <c r="A194" i="8"/>
  <c r="A195" i="8"/>
  <c r="A196" i="8"/>
  <c r="A197" i="8"/>
  <c r="A198" i="8"/>
  <c r="A199" i="8"/>
  <c r="A200" i="8"/>
  <c r="A201" i="8"/>
  <c r="A202" i="8"/>
  <c r="A203" i="8"/>
  <c r="A204" i="8"/>
  <c r="A205" i="8"/>
  <c r="A206" i="8"/>
  <c r="A207" i="8"/>
  <c r="A208" i="8"/>
  <c r="A209" i="8"/>
  <c r="A210" i="8"/>
  <c r="A181" i="8"/>
  <c r="A156" i="8"/>
  <c r="A157" i="8"/>
  <c r="A158" i="8"/>
  <c r="A159" i="8"/>
  <c r="A162" i="8"/>
  <c r="A163" i="8"/>
  <c r="A164" i="8"/>
  <c r="A165" i="8"/>
  <c r="A166" i="8"/>
  <c r="A167" i="8"/>
  <c r="A168" i="8"/>
  <c r="A169" i="8"/>
  <c r="A170" i="8"/>
  <c r="A171" i="8"/>
  <c r="A172" i="8"/>
  <c r="A173" i="8"/>
  <c r="A174" i="8"/>
  <c r="A175" i="8"/>
  <c r="A176" i="8"/>
  <c r="A177" i="8"/>
  <c r="A178" i="8"/>
  <c r="A179" i="8"/>
  <c r="A180" i="8"/>
  <c r="A122" i="8"/>
  <c r="A123" i="8"/>
  <c r="A124" i="8"/>
  <c r="A125" i="8"/>
  <c r="A126" i="8"/>
  <c r="A127" i="8"/>
  <c r="A129" i="8"/>
  <c r="A131" i="8"/>
  <c r="A137" i="8"/>
  <c r="A139" i="8"/>
  <c r="A140" i="8"/>
  <c r="A141" i="8"/>
  <c r="A142" i="8"/>
  <c r="A143" i="8"/>
  <c r="A144" i="8"/>
  <c r="A145" i="8"/>
  <c r="A146" i="8"/>
  <c r="A147" i="8"/>
  <c r="A148" i="8"/>
  <c r="A149" i="8"/>
  <c r="A150" i="8"/>
  <c r="A121" i="8"/>
  <c r="A34" i="8"/>
  <c r="A33" i="8"/>
  <c r="A32" i="8"/>
  <c r="A31" i="8"/>
  <c r="T8" i="6"/>
  <c r="T9" i="6"/>
  <c r="T10" i="6"/>
  <c r="T11" i="6"/>
  <c r="T12" i="6"/>
  <c r="T13" i="6"/>
  <c r="T14" i="6"/>
  <c r="T15" i="6"/>
  <c r="T16" i="6"/>
  <c r="T17" i="6"/>
  <c r="T18" i="6"/>
  <c r="T19" i="6"/>
  <c r="T20" i="6"/>
  <c r="S8" i="6"/>
  <c r="S9" i="6"/>
  <c r="S10" i="6"/>
  <c r="S11" i="6"/>
  <c r="S12" i="6"/>
  <c r="S13" i="6"/>
  <c r="S14" i="6"/>
  <c r="S15" i="6"/>
  <c r="S16" i="6"/>
  <c r="S17" i="6"/>
  <c r="S18" i="6"/>
  <c r="S19" i="6"/>
  <c r="S20" i="6"/>
  <c r="R8" i="6"/>
  <c r="R9" i="6"/>
  <c r="R10" i="6"/>
  <c r="R11" i="6"/>
  <c r="R12" i="6"/>
  <c r="R13" i="6"/>
  <c r="R14" i="6"/>
  <c r="R15" i="6"/>
  <c r="R16" i="6"/>
  <c r="R17" i="6"/>
  <c r="R18" i="6"/>
  <c r="R19" i="6"/>
  <c r="R20" i="6"/>
  <c r="Q9" i="6"/>
  <c r="Q10" i="6"/>
  <c r="Q11" i="6"/>
  <c r="Q12" i="6"/>
  <c r="Q13" i="6"/>
  <c r="Q14" i="6"/>
  <c r="Q15" i="6"/>
  <c r="Q16" i="6"/>
  <c r="Q17" i="6"/>
  <c r="Q18" i="6"/>
  <c r="Q19" i="6"/>
  <c r="Q20" i="6"/>
  <c r="P9" i="6"/>
  <c r="P10" i="6"/>
  <c r="P11" i="6"/>
  <c r="P12" i="6"/>
  <c r="P13" i="6"/>
  <c r="P14" i="6"/>
  <c r="P15" i="6"/>
  <c r="P16" i="6"/>
  <c r="P17" i="6"/>
  <c r="P18" i="6"/>
  <c r="P19" i="6"/>
  <c r="P20" i="6"/>
  <c r="O9" i="6"/>
  <c r="O10" i="6"/>
  <c r="O11" i="6"/>
  <c r="O12" i="6"/>
  <c r="O13" i="6"/>
  <c r="O14" i="6"/>
  <c r="O15" i="6"/>
  <c r="O16" i="6"/>
  <c r="O17" i="6"/>
  <c r="O18" i="6"/>
  <c r="O19" i="6"/>
  <c r="O20" i="6"/>
  <c r="N9" i="6"/>
  <c r="N10" i="6"/>
  <c r="N11" i="6"/>
  <c r="N12" i="6"/>
  <c r="N13" i="6"/>
  <c r="N14" i="6"/>
  <c r="N15" i="6"/>
  <c r="N16" i="6"/>
  <c r="N17" i="6"/>
  <c r="N18" i="6"/>
  <c r="N19" i="6"/>
  <c r="N20" i="6"/>
  <c r="M9" i="6"/>
  <c r="M10" i="6"/>
  <c r="M11" i="6"/>
  <c r="M12" i="6"/>
  <c r="M13" i="6"/>
  <c r="M14" i="6"/>
  <c r="M15" i="6"/>
  <c r="M16" i="6"/>
  <c r="M17" i="6"/>
  <c r="M18" i="6"/>
  <c r="M19" i="6"/>
  <c r="M20" i="6"/>
  <c r="L6" i="6"/>
  <c r="L9" i="6"/>
  <c r="L10" i="6"/>
  <c r="L11" i="6"/>
  <c r="L12" i="6"/>
  <c r="L13" i="6"/>
  <c r="L14" i="6"/>
  <c r="L15" i="6"/>
  <c r="L16" i="6"/>
  <c r="L17" i="6"/>
  <c r="L18" i="6"/>
  <c r="L19" i="6"/>
  <c r="L20" i="6"/>
  <c r="K6" i="6"/>
  <c r="K9" i="6"/>
  <c r="K10" i="6"/>
  <c r="K11" i="6"/>
  <c r="K12" i="6"/>
  <c r="K13" i="6"/>
  <c r="K14" i="6"/>
  <c r="K15" i="6"/>
  <c r="K16" i="6"/>
  <c r="K17" i="6"/>
  <c r="K18" i="6"/>
  <c r="K19" i="6"/>
  <c r="K20" i="6"/>
  <c r="J9" i="6"/>
  <c r="J10" i="6"/>
  <c r="J11" i="6"/>
  <c r="J12" i="6"/>
  <c r="J13" i="6"/>
  <c r="J14" i="6"/>
  <c r="J15" i="6"/>
  <c r="J16" i="6"/>
  <c r="J17" i="6"/>
  <c r="J18" i="6"/>
  <c r="J19" i="6"/>
  <c r="J20" i="6"/>
  <c r="I6" i="6"/>
  <c r="I9" i="6"/>
  <c r="I10" i="6"/>
  <c r="I11" i="6"/>
  <c r="I12" i="6"/>
  <c r="I13" i="6"/>
  <c r="I14" i="6"/>
  <c r="I15" i="6"/>
  <c r="I16" i="6"/>
  <c r="I17" i="6"/>
  <c r="I18" i="6"/>
  <c r="I19" i="6"/>
  <c r="I20" i="6"/>
  <c r="H9" i="6"/>
  <c r="H10" i="6"/>
  <c r="H11" i="6"/>
  <c r="H12" i="6"/>
  <c r="H13" i="6"/>
  <c r="H14" i="6"/>
  <c r="H15" i="6"/>
  <c r="H16" i="6"/>
  <c r="H17" i="6"/>
  <c r="H18" i="6"/>
  <c r="H19" i="6"/>
  <c r="H20" i="6"/>
  <c r="G6" i="6"/>
  <c r="G7" i="6"/>
  <c r="G9" i="6"/>
  <c r="G10" i="6"/>
  <c r="G11" i="6"/>
  <c r="G12" i="6"/>
  <c r="G13" i="6"/>
  <c r="G14" i="6"/>
  <c r="G15" i="6"/>
  <c r="G16" i="6"/>
  <c r="G17" i="6"/>
  <c r="G18" i="6"/>
  <c r="G19" i="6"/>
  <c r="G20" i="6"/>
  <c r="F6" i="6"/>
  <c r="F7" i="6"/>
  <c r="F9" i="6"/>
  <c r="F10" i="6"/>
  <c r="F11" i="6"/>
  <c r="F12" i="6"/>
  <c r="F13" i="6"/>
  <c r="F14" i="6"/>
  <c r="F15" i="6"/>
  <c r="F16" i="6"/>
  <c r="F17" i="6"/>
  <c r="F18" i="6"/>
  <c r="F19" i="6"/>
  <c r="F20" i="6"/>
  <c r="E9" i="6"/>
  <c r="E10" i="6"/>
  <c r="E11" i="6"/>
  <c r="E12" i="6"/>
  <c r="E13" i="6"/>
  <c r="E14" i="6"/>
  <c r="E15" i="6"/>
  <c r="E16" i="6"/>
  <c r="E17" i="6"/>
  <c r="E18" i="6"/>
  <c r="E19" i="6"/>
  <c r="E20" i="6"/>
  <c r="C4" i="13"/>
  <c r="C5" i="13"/>
  <c r="C6" i="13"/>
  <c r="C7" i="13"/>
  <c r="C8" i="13"/>
  <c r="C9" i="13"/>
  <c r="C10" i="13"/>
  <c r="C11" i="13"/>
  <c r="C12" i="13"/>
  <c r="C13" i="13"/>
  <c r="C14" i="13"/>
  <c r="C15" i="13"/>
  <c r="C16" i="13"/>
  <c r="C17" i="13"/>
  <c r="C18" i="13"/>
  <c r="C19" i="13"/>
  <c r="C20" i="13"/>
  <c r="C21" i="13"/>
  <c r="C22" i="13"/>
  <c r="C23" i="13"/>
  <c r="C24" i="13"/>
  <c r="C25" i="13"/>
  <c r="C26" i="13"/>
  <c r="C27" i="13"/>
  <c r="C28" i="13"/>
  <c r="C29" i="13"/>
  <c r="C30" i="13"/>
  <c r="C31" i="13"/>
  <c r="C32" i="13"/>
  <c r="C33" i="13"/>
  <c r="C34" i="13"/>
  <c r="C3" i="13"/>
  <c r="C4" i="12"/>
  <c r="C5" i="12"/>
  <c r="C6" i="12"/>
  <c r="C7" i="12"/>
  <c r="C8" i="12"/>
  <c r="C9" i="12"/>
  <c r="C10" i="12"/>
  <c r="C11" i="12"/>
  <c r="C12" i="12"/>
  <c r="C13" i="12"/>
  <c r="C14" i="12"/>
  <c r="C15" i="12"/>
  <c r="C16" i="12"/>
  <c r="C17" i="12"/>
  <c r="C18" i="12"/>
  <c r="C19" i="12"/>
  <c r="C20" i="12"/>
  <c r="C21" i="12"/>
  <c r="C22" i="12"/>
  <c r="C23" i="12"/>
  <c r="C24" i="12"/>
  <c r="C25" i="12"/>
  <c r="C26" i="12"/>
  <c r="C27" i="12"/>
  <c r="C28" i="12"/>
  <c r="C29" i="12"/>
  <c r="C30" i="12"/>
  <c r="C31" i="12"/>
  <c r="C32" i="12"/>
  <c r="C33" i="12"/>
  <c r="C34" i="12"/>
  <c r="C3" i="12"/>
  <c r="C4" i="14"/>
  <c r="C5" i="14"/>
  <c r="C6" i="14"/>
  <c r="C7" i="14"/>
  <c r="C8" i="14"/>
  <c r="C9" i="14"/>
  <c r="C10" i="14"/>
  <c r="C11" i="14"/>
  <c r="C12" i="14"/>
  <c r="C13" i="14"/>
  <c r="C14" i="14"/>
  <c r="C15" i="14"/>
  <c r="C16" i="14"/>
  <c r="C17" i="14"/>
  <c r="C18" i="14"/>
  <c r="C19" i="14"/>
  <c r="C20" i="14"/>
  <c r="C21" i="14"/>
  <c r="C22" i="14"/>
  <c r="C23" i="14"/>
  <c r="C24" i="14"/>
  <c r="C25" i="14"/>
  <c r="C26" i="14"/>
  <c r="C27" i="14"/>
  <c r="C28" i="14"/>
  <c r="C29" i="14"/>
  <c r="C30" i="14"/>
  <c r="C31" i="14"/>
  <c r="C32" i="14"/>
  <c r="C33" i="14"/>
  <c r="C34" i="14"/>
  <c r="C3" i="14"/>
  <c r="C4" i="15"/>
  <c r="C5" i="15"/>
  <c r="C6" i="15"/>
  <c r="C7" i="15"/>
  <c r="C8" i="15"/>
  <c r="C9" i="15"/>
  <c r="C10" i="15"/>
  <c r="C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31" i="15"/>
  <c r="C32" i="15"/>
  <c r="C33" i="15"/>
  <c r="C34" i="15"/>
  <c r="C3" i="15"/>
  <c r="C4" i="1"/>
  <c r="A2" i="8" s="1"/>
  <c r="C5" i="1"/>
  <c r="C6" i="1"/>
  <c r="A4" i="8" s="1"/>
  <c r="C7" i="1"/>
  <c r="C8" i="1"/>
  <c r="C9" i="1"/>
  <c r="A7" i="8" s="1"/>
  <c r="C10" i="1"/>
  <c r="A8" i="8" s="1"/>
  <c r="C11" i="1"/>
  <c r="C12" i="1"/>
  <c r="C13" i="1"/>
  <c r="C14" i="1"/>
  <c r="C15" i="1"/>
  <c r="C16" i="1"/>
  <c r="C17" i="1"/>
  <c r="C18" i="1"/>
  <c r="C19" i="1"/>
  <c r="A17" i="8" s="1"/>
  <c r="C20" i="1"/>
  <c r="A18" i="8" s="1"/>
  <c r="C21" i="1"/>
  <c r="A19" i="8" s="1"/>
  <c r="C22" i="1"/>
  <c r="A20" i="8" s="1"/>
  <c r="C23" i="1"/>
  <c r="A21" i="8" s="1"/>
  <c r="C24" i="1"/>
  <c r="C25" i="1"/>
  <c r="C26" i="1"/>
  <c r="C27" i="1"/>
  <c r="C28" i="1"/>
  <c r="C29" i="1"/>
  <c r="C30" i="1"/>
  <c r="C31" i="1"/>
  <c r="C32" i="1"/>
  <c r="C33" i="1"/>
  <c r="C34" i="1"/>
  <c r="C3" i="1"/>
  <c r="A1" i="8" s="1"/>
  <c r="C4" i="11"/>
  <c r="C5" i="11"/>
  <c r="C6" i="11"/>
  <c r="C7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31" i="11"/>
  <c r="C32" i="11"/>
  <c r="C33" i="11"/>
  <c r="C34" i="11"/>
  <c r="C3" i="11"/>
  <c r="C4" i="10"/>
  <c r="C5" i="10"/>
  <c r="C6" i="10"/>
  <c r="C7" i="10"/>
  <c r="C8" i="10"/>
  <c r="C9" i="10"/>
  <c r="C10" i="10"/>
  <c r="C11" i="10"/>
  <c r="C12" i="10"/>
  <c r="C13" i="10"/>
  <c r="C14" i="10"/>
  <c r="C15" i="10"/>
  <c r="C16" i="10"/>
  <c r="C17" i="10"/>
  <c r="C18" i="10"/>
  <c r="C19" i="10"/>
  <c r="C20" i="10"/>
  <c r="C21" i="10"/>
  <c r="C22" i="10"/>
  <c r="C23" i="10"/>
  <c r="C24" i="10"/>
  <c r="C25" i="10"/>
  <c r="C26" i="10"/>
  <c r="C27" i="10"/>
  <c r="C28" i="10"/>
  <c r="C29" i="10"/>
  <c r="C30" i="10"/>
  <c r="C31" i="10"/>
  <c r="C32" i="10"/>
  <c r="C33" i="10"/>
  <c r="C34" i="10"/>
  <c r="C3" i="10"/>
  <c r="C4" i="9"/>
  <c r="C5" i="9"/>
  <c r="C6" i="9"/>
  <c r="C7" i="9"/>
  <c r="C8" i="9"/>
  <c r="C9" i="9"/>
  <c r="C10" i="9"/>
  <c r="C11" i="9"/>
  <c r="C12" i="9"/>
  <c r="C13" i="9"/>
  <c r="C14" i="9"/>
  <c r="C15" i="9"/>
  <c r="C16" i="9"/>
  <c r="C17" i="9"/>
  <c r="C18" i="9"/>
  <c r="C19" i="9"/>
  <c r="C20" i="9"/>
  <c r="C21" i="9"/>
  <c r="C22" i="9"/>
  <c r="C23" i="9"/>
  <c r="C24" i="9"/>
  <c r="C25" i="9"/>
  <c r="C26" i="9"/>
  <c r="C27" i="9"/>
  <c r="C28" i="9"/>
  <c r="C29" i="9"/>
  <c r="C30" i="9"/>
  <c r="C31" i="9"/>
  <c r="C32" i="9"/>
  <c r="C33" i="9"/>
  <c r="C34" i="9"/>
  <c r="C3" i="9"/>
  <c r="E120" i="8"/>
  <c r="E119" i="8"/>
  <c r="E118" i="8"/>
  <c r="E117" i="8"/>
  <c r="E116" i="8"/>
  <c r="E115" i="8"/>
  <c r="E114" i="8"/>
  <c r="E113" i="8"/>
  <c r="E112" i="8"/>
  <c r="E111" i="8"/>
  <c r="E110" i="8"/>
  <c r="E109" i="8"/>
  <c r="E108" i="8"/>
  <c r="E107" i="8"/>
  <c r="E106" i="8"/>
  <c r="E105" i="8"/>
  <c r="E104" i="8"/>
  <c r="E103" i="8"/>
  <c r="E102" i="8"/>
  <c r="E101" i="8"/>
  <c r="E93" i="8"/>
  <c r="E92" i="8"/>
  <c r="E91" i="8"/>
  <c r="E90" i="8"/>
  <c r="E89" i="8"/>
  <c r="E88" i="8"/>
  <c r="E87" i="8"/>
  <c r="E86" i="8"/>
  <c r="E85" i="8"/>
  <c r="E84" i="8"/>
  <c r="E83" i="8"/>
  <c r="E82" i="8"/>
  <c r="E81" i="8"/>
  <c r="E80" i="8"/>
  <c r="E79" i="8"/>
  <c r="E78" i="8"/>
  <c r="E77" i="8"/>
  <c r="E76" i="8"/>
  <c r="E75" i="8"/>
  <c r="E74" i="8"/>
  <c r="E73" i="8"/>
  <c r="E72" i="8"/>
  <c r="E71" i="8"/>
  <c r="E70" i="8"/>
  <c r="E69" i="8"/>
  <c r="E68" i="8"/>
  <c r="E67" i="8"/>
  <c r="E66" i="8"/>
  <c r="E65" i="8"/>
  <c r="E60" i="8"/>
  <c r="E59" i="8"/>
  <c r="E58" i="8"/>
  <c r="E57" i="8"/>
  <c r="E56" i="8"/>
  <c r="E55" i="8"/>
  <c r="E54" i="8"/>
  <c r="E53" i="8"/>
  <c r="E52" i="8"/>
  <c r="E51" i="8"/>
  <c r="E50" i="8"/>
  <c r="E49" i="8"/>
  <c r="E48" i="8"/>
  <c r="E47" i="8"/>
  <c r="E46" i="8"/>
  <c r="E45" i="8"/>
  <c r="E44" i="8"/>
  <c r="E43" i="8"/>
  <c r="E42" i="8"/>
  <c r="E41" i="8"/>
  <c r="E40" i="8"/>
  <c r="E39" i="8"/>
  <c r="E38" i="8"/>
  <c r="E37" i="8"/>
  <c r="E36" i="8"/>
  <c r="E35" i="8"/>
  <c r="E34" i="8"/>
  <c r="E33" i="8"/>
  <c r="E30" i="8"/>
  <c r="E29" i="8"/>
  <c r="E28" i="8"/>
  <c r="E27" i="8"/>
  <c r="E26" i="8"/>
  <c r="E25" i="8"/>
  <c r="E24" i="8"/>
  <c r="E23" i="8"/>
  <c r="E22" i="8"/>
  <c r="E21" i="8"/>
  <c r="E20" i="8"/>
  <c r="E19" i="8"/>
  <c r="E18" i="8"/>
  <c r="E17" i="8"/>
  <c r="E16" i="8"/>
  <c r="E15" i="8"/>
  <c r="E14" i="8"/>
  <c r="E13" i="8"/>
  <c r="E12" i="8"/>
  <c r="E11" i="8"/>
  <c r="E10" i="8"/>
  <c r="E9" i="8"/>
  <c r="E8" i="8"/>
  <c r="E7" i="8"/>
  <c r="E6" i="8"/>
  <c r="E5" i="8"/>
  <c r="E4" i="8"/>
  <c r="E3" i="8"/>
  <c r="R43" i="4"/>
  <c r="S43" i="4"/>
  <c r="T43" i="4"/>
  <c r="R44" i="4"/>
  <c r="S44" i="4"/>
  <c r="T44" i="4"/>
  <c r="R45" i="4"/>
  <c r="S45" i="4"/>
  <c r="T45" i="4"/>
  <c r="R46" i="4"/>
  <c r="S46" i="4"/>
  <c r="T46" i="4"/>
  <c r="R41" i="4"/>
  <c r="S41" i="4"/>
  <c r="T41" i="4"/>
  <c r="R33" i="4"/>
  <c r="S33" i="4"/>
  <c r="T33" i="4"/>
  <c r="R47" i="4"/>
  <c r="S47" i="4"/>
  <c r="T47" i="4"/>
  <c r="R34" i="4"/>
  <c r="S34" i="4"/>
  <c r="T34" i="4"/>
  <c r="R40" i="4"/>
  <c r="S40" i="4"/>
  <c r="T40" i="4"/>
  <c r="R51" i="4"/>
  <c r="S51" i="4"/>
  <c r="T51" i="4"/>
  <c r="R48" i="4"/>
  <c r="S48" i="4"/>
  <c r="T48" i="4"/>
  <c r="R49" i="4"/>
  <c r="S49" i="4"/>
  <c r="T49" i="4"/>
  <c r="R35" i="4"/>
  <c r="S35" i="4"/>
  <c r="T35" i="4"/>
  <c r="R36" i="4"/>
  <c r="S36" i="4"/>
  <c r="T36" i="4"/>
  <c r="R37" i="4"/>
  <c r="S37" i="4"/>
  <c r="T37" i="4"/>
  <c r="R52" i="4"/>
  <c r="S52" i="4"/>
  <c r="T52" i="4"/>
  <c r="R50" i="4"/>
  <c r="S50" i="4"/>
  <c r="T50" i="4"/>
  <c r="R53" i="4"/>
  <c r="S53" i="4"/>
  <c r="T53" i="4"/>
  <c r="R38" i="4"/>
  <c r="S38" i="4"/>
  <c r="T38" i="4"/>
  <c r="R39" i="4"/>
  <c r="S39" i="4"/>
  <c r="T39" i="4"/>
  <c r="T6" i="4"/>
  <c r="R24" i="4"/>
  <c r="S24" i="4"/>
  <c r="T24" i="4"/>
  <c r="R25" i="4"/>
  <c r="T26" i="4"/>
  <c r="R27" i="4"/>
  <c r="S27" i="4"/>
  <c r="T27" i="4"/>
  <c r="R29" i="4"/>
  <c r="S29" i="4"/>
  <c r="T29" i="4"/>
  <c r="R30" i="4"/>
  <c r="S30" i="4"/>
  <c r="T30" i="4"/>
  <c r="R31" i="4"/>
  <c r="S31" i="4"/>
  <c r="T31" i="4"/>
  <c r="R32" i="4"/>
  <c r="S32" i="4"/>
  <c r="T32" i="4"/>
  <c r="T42" i="4"/>
  <c r="S42" i="4"/>
  <c r="R42" i="4"/>
  <c r="N43" i="4"/>
  <c r="O43" i="4"/>
  <c r="P43" i="4"/>
  <c r="N44" i="4"/>
  <c r="O44" i="4"/>
  <c r="P44" i="4"/>
  <c r="N45" i="4"/>
  <c r="O45" i="4"/>
  <c r="P45" i="4"/>
  <c r="N46" i="4"/>
  <c r="O46" i="4"/>
  <c r="P46" i="4"/>
  <c r="N41" i="4"/>
  <c r="O41" i="4"/>
  <c r="P41" i="4"/>
  <c r="N33" i="4"/>
  <c r="O33" i="4"/>
  <c r="P33" i="4"/>
  <c r="N47" i="4"/>
  <c r="O47" i="4"/>
  <c r="P47" i="4"/>
  <c r="N34" i="4"/>
  <c r="O34" i="4"/>
  <c r="P34" i="4"/>
  <c r="N40" i="4"/>
  <c r="O40" i="4"/>
  <c r="P40" i="4"/>
  <c r="N51" i="4"/>
  <c r="O51" i="4"/>
  <c r="P51" i="4"/>
  <c r="N48" i="4"/>
  <c r="O48" i="4"/>
  <c r="P48" i="4"/>
  <c r="N49" i="4"/>
  <c r="O49" i="4"/>
  <c r="P49" i="4"/>
  <c r="N35" i="4"/>
  <c r="O35" i="4"/>
  <c r="P35" i="4"/>
  <c r="N36" i="4"/>
  <c r="O36" i="4"/>
  <c r="P36" i="4"/>
  <c r="N37" i="4"/>
  <c r="O37" i="4"/>
  <c r="P37" i="4"/>
  <c r="N52" i="4"/>
  <c r="O52" i="4"/>
  <c r="P52" i="4"/>
  <c r="N50" i="4"/>
  <c r="O50" i="4"/>
  <c r="P50" i="4"/>
  <c r="N53" i="4"/>
  <c r="O53" i="4"/>
  <c r="P53" i="4"/>
  <c r="N38" i="4"/>
  <c r="O38" i="4"/>
  <c r="P38" i="4"/>
  <c r="N39" i="4"/>
  <c r="O39" i="4"/>
  <c r="P39" i="4"/>
  <c r="P13" i="4"/>
  <c r="P21" i="4"/>
  <c r="P24" i="4"/>
  <c r="P25" i="4"/>
  <c r="P26" i="4"/>
  <c r="N29" i="4"/>
  <c r="O29" i="4"/>
  <c r="P29" i="4"/>
  <c r="N30" i="4"/>
  <c r="O30" i="4"/>
  <c r="P30" i="4"/>
  <c r="N31" i="4"/>
  <c r="O31" i="4"/>
  <c r="P31" i="4"/>
  <c r="N32" i="4"/>
  <c r="O32" i="4"/>
  <c r="P32" i="4"/>
  <c r="P42" i="4"/>
  <c r="O42" i="4"/>
  <c r="N42" i="4"/>
  <c r="L43" i="4"/>
  <c r="L44" i="4"/>
  <c r="L45" i="4"/>
  <c r="L46" i="4"/>
  <c r="L41" i="4"/>
  <c r="L33" i="4"/>
  <c r="L47" i="4"/>
  <c r="L34" i="4"/>
  <c r="L40" i="4"/>
  <c r="L51" i="4"/>
  <c r="L48" i="4"/>
  <c r="L49" i="4"/>
  <c r="L35" i="4"/>
  <c r="L36" i="4"/>
  <c r="L37" i="4"/>
  <c r="L52" i="4"/>
  <c r="L50" i="4"/>
  <c r="L53" i="4"/>
  <c r="L38" i="4"/>
  <c r="L39" i="4"/>
  <c r="L17" i="4"/>
  <c r="L29" i="4"/>
  <c r="L30" i="4"/>
  <c r="L31" i="4"/>
  <c r="L32" i="4"/>
  <c r="L42" i="4"/>
  <c r="K43" i="4"/>
  <c r="K44" i="4"/>
  <c r="K45" i="4"/>
  <c r="K46" i="4"/>
  <c r="K41" i="4"/>
  <c r="K33" i="4"/>
  <c r="K47" i="4"/>
  <c r="K34" i="4"/>
  <c r="K40" i="4"/>
  <c r="K51" i="4"/>
  <c r="K48" i="4"/>
  <c r="K49" i="4"/>
  <c r="K35" i="4"/>
  <c r="K36" i="4"/>
  <c r="K37" i="4"/>
  <c r="K52" i="4"/>
  <c r="K50" i="4"/>
  <c r="K53" i="4"/>
  <c r="K38" i="4"/>
  <c r="K39" i="4"/>
  <c r="K20" i="4"/>
  <c r="K29" i="4"/>
  <c r="K30" i="4"/>
  <c r="K31" i="4"/>
  <c r="K32" i="4"/>
  <c r="J43" i="4"/>
  <c r="J44" i="4"/>
  <c r="J45" i="4"/>
  <c r="J46" i="4"/>
  <c r="J41" i="4"/>
  <c r="J33" i="4"/>
  <c r="J47" i="4"/>
  <c r="J34" i="4"/>
  <c r="J40" i="4"/>
  <c r="J51" i="4"/>
  <c r="J48" i="4"/>
  <c r="J49" i="4"/>
  <c r="J35" i="4"/>
  <c r="J36" i="4"/>
  <c r="J37" i="4"/>
  <c r="J52" i="4"/>
  <c r="J50" i="4"/>
  <c r="J53" i="4"/>
  <c r="J38" i="4"/>
  <c r="J39" i="4"/>
  <c r="J24" i="4"/>
  <c r="J26" i="4"/>
  <c r="J29" i="4"/>
  <c r="J30" i="4"/>
  <c r="J31" i="4"/>
  <c r="J32" i="4"/>
  <c r="F43" i="4"/>
  <c r="G43" i="4"/>
  <c r="H43" i="4"/>
  <c r="F44" i="4"/>
  <c r="G44" i="4"/>
  <c r="H44" i="4"/>
  <c r="F45" i="4"/>
  <c r="G45" i="4"/>
  <c r="H45" i="4"/>
  <c r="F46" i="4"/>
  <c r="G46" i="4"/>
  <c r="H46" i="4"/>
  <c r="F41" i="4"/>
  <c r="G41" i="4"/>
  <c r="H41" i="4"/>
  <c r="F33" i="4"/>
  <c r="G33" i="4"/>
  <c r="H33" i="4"/>
  <c r="F47" i="4"/>
  <c r="G47" i="4"/>
  <c r="H47" i="4"/>
  <c r="F34" i="4"/>
  <c r="G34" i="4"/>
  <c r="H34" i="4"/>
  <c r="F40" i="4"/>
  <c r="G40" i="4"/>
  <c r="H40" i="4"/>
  <c r="F51" i="4"/>
  <c r="G51" i="4"/>
  <c r="H51" i="4"/>
  <c r="F48" i="4"/>
  <c r="G48" i="4"/>
  <c r="H48" i="4"/>
  <c r="F49" i="4"/>
  <c r="G49" i="4"/>
  <c r="H49" i="4"/>
  <c r="F35" i="4"/>
  <c r="G35" i="4"/>
  <c r="H35" i="4"/>
  <c r="F36" i="4"/>
  <c r="G36" i="4"/>
  <c r="H36" i="4"/>
  <c r="F37" i="4"/>
  <c r="G37" i="4"/>
  <c r="H37" i="4"/>
  <c r="F52" i="4"/>
  <c r="G52" i="4"/>
  <c r="H52" i="4"/>
  <c r="F50" i="4"/>
  <c r="G50" i="4"/>
  <c r="H50" i="4"/>
  <c r="F53" i="4"/>
  <c r="G53" i="4"/>
  <c r="H53" i="4"/>
  <c r="F38" i="4"/>
  <c r="G38" i="4"/>
  <c r="H38" i="4"/>
  <c r="F39" i="4"/>
  <c r="G39" i="4"/>
  <c r="H39" i="4"/>
  <c r="G24" i="4"/>
  <c r="F29" i="4"/>
  <c r="G29" i="4"/>
  <c r="H29" i="4"/>
  <c r="F30" i="4"/>
  <c r="G30" i="4"/>
  <c r="H30" i="4"/>
  <c r="F31" i="4"/>
  <c r="G31" i="4"/>
  <c r="H31" i="4"/>
  <c r="F32" i="4"/>
  <c r="G32" i="4"/>
  <c r="H32" i="4"/>
  <c r="H42" i="4"/>
  <c r="G42" i="4"/>
  <c r="F42" i="4"/>
  <c r="K42" i="4"/>
  <c r="J42" i="4"/>
  <c r="A120" i="8"/>
  <c r="A119" i="8"/>
  <c r="A118" i="8"/>
  <c r="A117" i="8"/>
  <c r="A116" i="8"/>
  <c r="A115" i="8"/>
  <c r="A114" i="8"/>
  <c r="A113" i="8"/>
  <c r="A112" i="8"/>
  <c r="A111" i="8"/>
  <c r="A110" i="8"/>
  <c r="A109" i="8"/>
  <c r="A99" i="8"/>
  <c r="A98" i="8"/>
  <c r="A97" i="8"/>
  <c r="A96" i="8"/>
  <c r="A95" i="8"/>
  <c r="A94" i="8"/>
  <c r="A93" i="8"/>
  <c r="A92" i="8"/>
  <c r="A91" i="8"/>
  <c r="A90" i="8"/>
  <c r="A89" i="8"/>
  <c r="A88" i="8"/>
  <c r="A87" i="8"/>
  <c r="A86" i="8"/>
  <c r="A85" i="8"/>
  <c r="A84" i="8"/>
  <c r="A83" i="8"/>
  <c r="A82" i="8"/>
  <c r="A81" i="8"/>
  <c r="A80" i="8"/>
  <c r="A79" i="8"/>
  <c r="A78" i="8"/>
  <c r="A77" i="8"/>
  <c r="A76" i="8"/>
  <c r="A75" i="8"/>
  <c r="A74" i="8"/>
  <c r="A73" i="8"/>
  <c r="A62" i="8"/>
  <c r="A61" i="8"/>
  <c r="A60" i="8"/>
  <c r="A59" i="8"/>
  <c r="A58" i="8"/>
  <c r="A57" i="8"/>
  <c r="A56" i="8"/>
  <c r="A55" i="8"/>
  <c r="A54" i="8"/>
  <c r="A53" i="8"/>
  <c r="A52" i="8"/>
  <c r="A51" i="8"/>
  <c r="A50" i="8"/>
  <c r="A49" i="8"/>
  <c r="A48" i="8"/>
  <c r="A47" i="8"/>
  <c r="A46" i="8"/>
  <c r="A45" i="8"/>
  <c r="A44" i="8"/>
  <c r="A43" i="8"/>
  <c r="A42" i="8"/>
  <c r="A41" i="8"/>
  <c r="A40" i="8"/>
  <c r="A39" i="8"/>
  <c r="A38" i="8"/>
  <c r="A37" i="8"/>
  <c r="A30" i="8"/>
  <c r="A29" i="8"/>
  <c r="A28" i="8"/>
  <c r="A27" i="8"/>
  <c r="A26" i="8"/>
  <c r="A25" i="8"/>
  <c r="A24" i="8"/>
  <c r="A23" i="8"/>
  <c r="A22" i="8"/>
  <c r="Q43" i="4"/>
  <c r="Q44" i="4"/>
  <c r="Q45" i="4"/>
  <c r="Q46" i="4"/>
  <c r="Q41" i="4"/>
  <c r="Q33" i="4"/>
  <c r="Q47" i="4"/>
  <c r="Q34" i="4"/>
  <c r="Q40" i="4"/>
  <c r="Q51" i="4"/>
  <c r="Q48" i="4"/>
  <c r="Q49" i="4"/>
  <c r="Q35" i="4"/>
  <c r="Q36" i="4"/>
  <c r="Q37" i="4"/>
  <c r="Q52" i="4"/>
  <c r="Q50" i="4"/>
  <c r="Q53" i="4"/>
  <c r="Q38" i="4"/>
  <c r="Q39" i="4"/>
  <c r="Q27" i="4"/>
  <c r="Q29" i="4"/>
  <c r="Q30" i="4"/>
  <c r="Q31" i="4"/>
  <c r="Q32" i="4"/>
  <c r="Q42" i="4"/>
  <c r="M43" i="4"/>
  <c r="M44" i="4"/>
  <c r="M45" i="4"/>
  <c r="M46" i="4"/>
  <c r="M41" i="4"/>
  <c r="M33" i="4"/>
  <c r="M47" i="4"/>
  <c r="M34" i="4"/>
  <c r="M40" i="4"/>
  <c r="M51" i="4"/>
  <c r="M48" i="4"/>
  <c r="M49" i="4"/>
  <c r="M35" i="4"/>
  <c r="M36" i="4"/>
  <c r="M37" i="4"/>
  <c r="M52" i="4"/>
  <c r="M50" i="4"/>
  <c r="M53" i="4"/>
  <c r="M38" i="4"/>
  <c r="M39" i="4"/>
  <c r="M29" i="4"/>
  <c r="M30" i="4"/>
  <c r="M31" i="4"/>
  <c r="M32" i="4"/>
  <c r="M42" i="4"/>
  <c r="I43" i="4"/>
  <c r="I44" i="4"/>
  <c r="I45" i="4"/>
  <c r="I46" i="4"/>
  <c r="I41" i="4"/>
  <c r="I33" i="4"/>
  <c r="I47" i="4"/>
  <c r="I34" i="4"/>
  <c r="I40" i="4"/>
  <c r="I51" i="4"/>
  <c r="I48" i="4"/>
  <c r="I49" i="4"/>
  <c r="I35" i="4"/>
  <c r="I36" i="4"/>
  <c r="I37" i="4"/>
  <c r="I52" i="4"/>
  <c r="I50" i="4"/>
  <c r="I53" i="4"/>
  <c r="I38" i="4"/>
  <c r="I39" i="4"/>
  <c r="I29" i="4"/>
  <c r="I30" i="4"/>
  <c r="I31" i="4"/>
  <c r="I32" i="4"/>
  <c r="I42" i="4"/>
  <c r="E43" i="4"/>
  <c r="E44" i="4"/>
  <c r="E45" i="4"/>
  <c r="E46" i="4"/>
  <c r="E41" i="4"/>
  <c r="E33" i="4"/>
  <c r="E47" i="4"/>
  <c r="E34" i="4"/>
  <c r="E40" i="4"/>
  <c r="E51" i="4"/>
  <c r="E48" i="4"/>
  <c r="E49" i="4"/>
  <c r="E35" i="4"/>
  <c r="E36" i="4"/>
  <c r="E37" i="4"/>
  <c r="E52" i="4"/>
  <c r="E50" i="4"/>
  <c r="E53" i="4"/>
  <c r="E38" i="4"/>
  <c r="E39" i="4"/>
  <c r="E29" i="4"/>
  <c r="E30" i="4"/>
  <c r="E31" i="4"/>
  <c r="E32" i="4"/>
  <c r="E42" i="4"/>
  <c r="U1" i="7"/>
  <c r="Q3" i="7"/>
  <c r="P2" i="7" s="1"/>
  <c r="T1" i="7" s="1"/>
  <c r="A25" i="7"/>
  <c r="A70" i="7"/>
  <c r="A34" i="7"/>
  <c r="A13" i="7"/>
  <c r="A37" i="7"/>
  <c r="A36" i="7"/>
  <c r="A16" i="7"/>
  <c r="A33" i="7"/>
  <c r="A45" i="7"/>
  <c r="A12" i="7"/>
  <c r="A83" i="7"/>
  <c r="A66" i="7"/>
  <c r="A7" i="7"/>
  <c r="A62" i="7"/>
  <c r="A14" i="7"/>
  <c r="A49" i="7"/>
  <c r="A23" i="7"/>
  <c r="A39" i="7"/>
  <c r="A2" i="7"/>
  <c r="A31" i="7"/>
  <c r="A48" i="7"/>
  <c r="A71" i="7"/>
  <c r="A46" i="7"/>
  <c r="A4" i="7"/>
  <c r="A3" i="7"/>
  <c r="A50" i="7"/>
  <c r="A40" i="7"/>
  <c r="A78" i="7"/>
  <c r="A17" i="7"/>
  <c r="A8" i="7"/>
  <c r="A67" i="7"/>
  <c r="A10" i="7"/>
  <c r="A84" i="7"/>
  <c r="A64" i="7"/>
  <c r="A24" i="7"/>
  <c r="A29" i="7"/>
  <c r="A38" i="7"/>
  <c r="A6" i="7"/>
  <c r="A32" i="7"/>
  <c r="A9" i="7"/>
  <c r="A82" i="7"/>
  <c r="A42" i="7"/>
  <c r="A58" i="7"/>
  <c r="A51" i="7"/>
  <c r="A75" i="7"/>
  <c r="A54" i="7"/>
  <c r="A63" i="7"/>
  <c r="A69" i="7"/>
  <c r="A20" i="7"/>
  <c r="A81" i="7"/>
  <c r="A61" i="7"/>
  <c r="A52" i="7"/>
  <c r="A74" i="7"/>
  <c r="A80" i="7"/>
  <c r="A41" i="7"/>
  <c r="A56" i="7"/>
  <c r="A57" i="7"/>
  <c r="A19" i="7"/>
  <c r="A35" i="7"/>
  <c r="A18" i="7"/>
  <c r="A72" i="7"/>
  <c r="A47" i="7"/>
  <c r="A21" i="7"/>
  <c r="A77" i="7"/>
  <c r="A5" i="7"/>
  <c r="A60" i="7"/>
  <c r="A22" i="7"/>
  <c r="A55" i="7"/>
  <c r="A65" i="7"/>
  <c r="A53" i="7"/>
  <c r="A28" i="7"/>
  <c r="A26" i="7"/>
  <c r="A11" i="7"/>
  <c r="A73" i="7"/>
  <c r="A30" i="7"/>
  <c r="A79" i="7"/>
  <c r="A27" i="7"/>
  <c r="A68" i="7"/>
  <c r="A59" i="7"/>
  <c r="A43" i="7"/>
  <c r="A76" i="7"/>
  <c r="A44" i="7"/>
  <c r="A15" i="7"/>
  <c r="M3" i="6" l="1"/>
  <c r="AA3" i="6" s="1"/>
  <c r="P4" i="4"/>
  <c r="P3" i="4"/>
  <c r="N25" i="4"/>
  <c r="A301" i="8"/>
  <c r="N21" i="4"/>
  <c r="N24" i="4"/>
  <c r="N13" i="4"/>
  <c r="N4" i="4"/>
  <c r="O13" i="4"/>
  <c r="O21" i="4"/>
  <c r="O4" i="4"/>
  <c r="O26" i="4"/>
  <c r="O24" i="4"/>
  <c r="M24" i="4"/>
  <c r="M21" i="4"/>
  <c r="M4" i="4"/>
  <c r="A63" i="8"/>
  <c r="A66" i="8"/>
  <c r="M25" i="4"/>
  <c r="M13" i="4"/>
  <c r="J5" i="6"/>
  <c r="J6" i="6"/>
  <c r="E31" i="8"/>
  <c r="I5" i="6"/>
  <c r="L26" i="4"/>
  <c r="A391" i="8"/>
  <c r="L4" i="4"/>
  <c r="L24" i="4"/>
  <c r="L22" i="4"/>
  <c r="L20" i="4"/>
  <c r="L23" i="4"/>
  <c r="J17" i="4"/>
  <c r="A271" i="8"/>
  <c r="J22" i="4"/>
  <c r="J23" i="4"/>
  <c r="J20" i="4"/>
  <c r="K24" i="4"/>
  <c r="K26" i="4"/>
  <c r="K23" i="4"/>
  <c r="A151" i="8"/>
  <c r="K22" i="4"/>
  <c r="I20" i="4"/>
  <c r="I3" i="4"/>
  <c r="I22" i="4"/>
  <c r="I24" i="4"/>
  <c r="I23" i="4"/>
  <c r="I26" i="4"/>
  <c r="Y19" i="6"/>
  <c r="H7" i="6"/>
  <c r="H6" i="6"/>
  <c r="E6" i="6"/>
  <c r="E7" i="6"/>
  <c r="A363" i="8"/>
  <c r="H26" i="4"/>
  <c r="H24" i="4"/>
  <c r="F21" i="4"/>
  <c r="F24" i="4"/>
  <c r="A9" i="8"/>
  <c r="A3" i="8"/>
  <c r="A13" i="8"/>
  <c r="A14" i="8"/>
  <c r="A16" i="8"/>
  <c r="A5" i="8"/>
  <c r="A15" i="8"/>
  <c r="G21" i="4"/>
  <c r="A132" i="8"/>
  <c r="E21" i="4"/>
  <c r="E24" i="4"/>
  <c r="E26" i="4"/>
  <c r="A6" i="8"/>
  <c r="AB10" i="6"/>
  <c r="C29" i="4"/>
  <c r="Y10" i="6"/>
  <c r="AB20" i="6"/>
  <c r="AB17" i="6"/>
  <c r="AB14" i="6"/>
  <c r="Y20" i="6"/>
  <c r="Y14" i="6"/>
  <c r="Y11" i="6"/>
  <c r="Y16" i="6"/>
  <c r="AB16" i="6"/>
  <c r="Y9" i="6"/>
  <c r="E331" i="8"/>
  <c r="E213" i="8"/>
  <c r="S4" i="6"/>
  <c r="AB13" i="6"/>
  <c r="AB19" i="6"/>
  <c r="AB18" i="6"/>
  <c r="Y18" i="6"/>
  <c r="AB15" i="6"/>
  <c r="Y17" i="6"/>
  <c r="Y15" i="6"/>
  <c r="AA16" i="6"/>
  <c r="AB12" i="6"/>
  <c r="AB11" i="6"/>
  <c r="Y13" i="6"/>
  <c r="Y12" i="6"/>
  <c r="AB9" i="6"/>
  <c r="E94" i="8"/>
  <c r="Q8" i="6"/>
  <c r="AB8" i="6" s="1"/>
  <c r="T12" i="4"/>
  <c r="A454" i="8"/>
  <c r="A453" i="8"/>
  <c r="A333" i="8"/>
  <c r="A338" i="8"/>
  <c r="A218" i="8"/>
  <c r="C51" i="4"/>
  <c r="C24" i="4"/>
  <c r="B4" i="6"/>
  <c r="C25" i="4"/>
  <c r="C23" i="4"/>
  <c r="I18" i="1"/>
  <c r="C26" i="4"/>
  <c r="D52" i="4"/>
  <c r="C10" i="6"/>
  <c r="I13" i="1"/>
  <c r="L20" i="9"/>
  <c r="B19" i="4"/>
  <c r="B18" i="4"/>
  <c r="B17" i="4"/>
  <c r="I19" i="9"/>
  <c r="B16" i="4"/>
  <c r="D32" i="4"/>
  <c r="D31" i="4"/>
  <c r="D30" i="4"/>
  <c r="I17" i="1"/>
  <c r="I16" i="1"/>
  <c r="D37" i="4"/>
  <c r="I11" i="10"/>
  <c r="I13" i="11"/>
  <c r="D36" i="4"/>
  <c r="D46" i="4"/>
  <c r="C11" i="6"/>
  <c r="B11" i="6"/>
  <c r="O20" i="11"/>
  <c r="D10" i="6"/>
  <c r="I25" i="11"/>
  <c r="I21" i="9"/>
  <c r="C19" i="4"/>
  <c r="B48" i="4"/>
  <c r="C53" i="4"/>
  <c r="C13" i="6"/>
  <c r="I24" i="1"/>
  <c r="F25" i="10"/>
  <c r="I13" i="9"/>
  <c r="I25" i="10"/>
  <c r="I19" i="11"/>
  <c r="L25" i="10"/>
  <c r="L19" i="11"/>
  <c r="B51" i="4"/>
  <c r="C50" i="4"/>
  <c r="B13" i="6"/>
  <c r="I23" i="1"/>
  <c r="B40" i="4"/>
  <c r="C52" i="4"/>
  <c r="D12" i="6"/>
  <c r="I22" i="1"/>
  <c r="B25" i="4"/>
  <c r="B34" i="4"/>
  <c r="C37" i="4"/>
  <c r="D38" i="4"/>
  <c r="C12" i="6"/>
  <c r="I21" i="1"/>
  <c r="O25" i="10"/>
  <c r="F20" i="11"/>
  <c r="B24" i="4"/>
  <c r="B47" i="4"/>
  <c r="C36" i="4"/>
  <c r="D53" i="4"/>
  <c r="B12" i="6"/>
  <c r="I20" i="1"/>
  <c r="L17" i="9"/>
  <c r="F26" i="10"/>
  <c r="I20" i="11"/>
  <c r="B21" i="4"/>
  <c r="C27" i="4"/>
  <c r="C35" i="4"/>
  <c r="D50" i="4"/>
  <c r="D11" i="6"/>
  <c r="I19" i="1"/>
  <c r="O26" i="10"/>
  <c r="L20" i="11"/>
  <c r="L19" i="9"/>
  <c r="I13" i="10"/>
  <c r="O24" i="11"/>
  <c r="F25" i="11"/>
  <c r="O25" i="11"/>
  <c r="I25" i="9"/>
  <c r="I19" i="10"/>
  <c r="O26" i="11"/>
  <c r="L25" i="9"/>
  <c r="L19" i="10"/>
  <c r="C22" i="4"/>
  <c r="L25" i="11"/>
  <c r="B14" i="4"/>
  <c r="C5" i="6"/>
  <c r="C19" i="6"/>
  <c r="C17" i="4"/>
  <c r="O25" i="9"/>
  <c r="D29" i="4"/>
  <c r="L24" i="1"/>
  <c r="I14" i="10"/>
  <c r="C21" i="4"/>
  <c r="C20" i="6"/>
  <c r="B13" i="4"/>
  <c r="C20" i="4"/>
  <c r="B20" i="6"/>
  <c r="B5" i="6"/>
  <c r="L22" i="1"/>
  <c r="L26" i="11"/>
  <c r="B19" i="6"/>
  <c r="B37" i="4"/>
  <c r="C4" i="4"/>
  <c r="D18" i="6"/>
  <c r="F26" i="9"/>
  <c r="I20" i="10"/>
  <c r="B52" i="4"/>
  <c r="L19" i="1"/>
  <c r="B36" i="4"/>
  <c r="C3" i="4"/>
  <c r="C18" i="6"/>
  <c r="F26" i="1"/>
  <c r="I26" i="9"/>
  <c r="L20" i="10"/>
  <c r="B15" i="4"/>
  <c r="D43" i="4"/>
  <c r="L23" i="1"/>
  <c r="B12" i="4"/>
  <c r="D19" i="6"/>
  <c r="L21" i="1"/>
  <c r="B50" i="4"/>
  <c r="C18" i="4"/>
  <c r="C4" i="6"/>
  <c r="L20" i="1"/>
  <c r="F21" i="11"/>
  <c r="I21" i="10"/>
  <c r="L21" i="9"/>
  <c r="I14" i="9"/>
  <c r="F26" i="11"/>
  <c r="O19" i="11"/>
  <c r="I26" i="10"/>
  <c r="L26" i="9"/>
  <c r="I20" i="9"/>
  <c r="I11" i="9"/>
  <c r="O24" i="1"/>
  <c r="F23" i="1"/>
  <c r="B10" i="6"/>
  <c r="B35" i="4"/>
  <c r="C39" i="4"/>
  <c r="B18" i="6"/>
  <c r="F25" i="1"/>
  <c r="O26" i="1"/>
  <c r="L17" i="11"/>
  <c r="B49" i="4"/>
  <c r="C38" i="4"/>
  <c r="D17" i="6"/>
  <c r="F24" i="1"/>
  <c r="O25" i="1"/>
  <c r="F21" i="10"/>
  <c r="O18" i="11"/>
  <c r="O26" i="15"/>
  <c r="O21" i="15"/>
  <c r="O16" i="15"/>
  <c r="O11" i="15"/>
  <c r="F25" i="14"/>
  <c r="F20" i="14"/>
  <c r="F15" i="14"/>
  <c r="F10" i="14"/>
  <c r="F23" i="13"/>
  <c r="F18" i="13"/>
  <c r="F13" i="13"/>
  <c r="F8" i="13"/>
  <c r="F22" i="12"/>
  <c r="F17" i="12"/>
  <c r="F12" i="12"/>
  <c r="F7" i="12"/>
  <c r="L26" i="15"/>
  <c r="L21" i="15"/>
  <c r="L16" i="15"/>
  <c r="L11" i="15"/>
  <c r="O24" i="14"/>
  <c r="O19" i="14"/>
  <c r="O14" i="14"/>
  <c r="O9" i="14"/>
  <c r="O22" i="13"/>
  <c r="O17" i="13"/>
  <c r="O12" i="13"/>
  <c r="O26" i="12"/>
  <c r="O21" i="12"/>
  <c r="O16" i="12"/>
  <c r="O11" i="12"/>
  <c r="I26" i="15"/>
  <c r="I21" i="15"/>
  <c r="I16" i="15"/>
  <c r="I11" i="15"/>
  <c r="I6" i="15"/>
  <c r="L24" i="14"/>
  <c r="L19" i="14"/>
  <c r="L14" i="14"/>
  <c r="L9" i="14"/>
  <c r="L22" i="13"/>
  <c r="L17" i="13"/>
  <c r="L12" i="13"/>
  <c r="L7" i="13"/>
  <c r="L26" i="12"/>
  <c r="L21" i="12"/>
  <c r="L16" i="12"/>
  <c r="L11" i="12"/>
  <c r="F26" i="15"/>
  <c r="F21" i="15"/>
  <c r="F16" i="15"/>
  <c r="F11" i="15"/>
  <c r="I24" i="14"/>
  <c r="I19" i="14"/>
  <c r="I14" i="14"/>
  <c r="I9" i="14"/>
  <c r="I22" i="13"/>
  <c r="I17" i="13"/>
  <c r="I12" i="13"/>
  <c r="I7" i="13"/>
  <c r="I26" i="12"/>
  <c r="I21" i="12"/>
  <c r="I16" i="12"/>
  <c r="I11" i="12"/>
  <c r="I6" i="12"/>
  <c r="O25" i="15"/>
  <c r="O20" i="15"/>
  <c r="O15" i="15"/>
  <c r="O10" i="15"/>
  <c r="F24" i="14"/>
  <c r="F19" i="14"/>
  <c r="F14" i="14"/>
  <c r="F9" i="14"/>
  <c r="F22" i="13"/>
  <c r="F17" i="13"/>
  <c r="F12" i="13"/>
  <c r="F7" i="13"/>
  <c r="F26" i="12"/>
  <c r="F21" i="12"/>
  <c r="F16" i="12"/>
  <c r="F11" i="12"/>
  <c r="L23" i="11"/>
  <c r="L18" i="11"/>
  <c r="I12" i="11"/>
  <c r="O23" i="10"/>
  <c r="F24" i="9"/>
  <c r="L18" i="9"/>
  <c r="I12" i="1"/>
  <c r="C7" i="6"/>
  <c r="B14" i="6"/>
  <c r="D20" i="6"/>
  <c r="D39" i="4"/>
  <c r="C40" i="4"/>
  <c r="C11" i="4"/>
  <c r="C31" i="4"/>
  <c r="B53" i="4"/>
  <c r="B20" i="4"/>
  <c r="I23" i="11"/>
  <c r="I18" i="11"/>
  <c r="L23" i="10"/>
  <c r="L18" i="10"/>
  <c r="O23" i="9"/>
  <c r="I18" i="9"/>
  <c r="I12" i="9"/>
  <c r="L16" i="1"/>
  <c r="L25" i="15"/>
  <c r="L20" i="15"/>
  <c r="L15" i="15"/>
  <c r="L10" i="15"/>
  <c r="O23" i="14"/>
  <c r="O18" i="14"/>
  <c r="O13" i="14"/>
  <c r="O8" i="14"/>
  <c r="O26" i="13"/>
  <c r="O21" i="13"/>
  <c r="O16" i="13"/>
  <c r="O11" i="13"/>
  <c r="O25" i="12"/>
  <c r="O20" i="12"/>
  <c r="O15" i="12"/>
  <c r="O10" i="12"/>
  <c r="I25" i="15"/>
  <c r="I20" i="15"/>
  <c r="I15" i="15"/>
  <c r="I10" i="15"/>
  <c r="I5" i="15"/>
  <c r="L23" i="14"/>
  <c r="L18" i="14"/>
  <c r="L13" i="14"/>
  <c r="L8" i="14"/>
  <c r="L26" i="13"/>
  <c r="L21" i="13"/>
  <c r="L16" i="13"/>
  <c r="L11" i="13"/>
  <c r="L25" i="12"/>
  <c r="L20" i="12"/>
  <c r="L15" i="12"/>
  <c r="L10" i="12"/>
  <c r="F23" i="11"/>
  <c r="I23" i="10"/>
  <c r="I18" i="10"/>
  <c r="I12" i="10"/>
  <c r="L23" i="9"/>
  <c r="L17" i="1"/>
  <c r="I14" i="1"/>
  <c r="B8" i="6"/>
  <c r="D14" i="6"/>
  <c r="D44" i="4"/>
  <c r="C48" i="4"/>
  <c r="C13" i="4"/>
  <c r="C42" i="4"/>
  <c r="B39" i="4"/>
  <c r="B22" i="4"/>
  <c r="L18" i="1"/>
  <c r="I15" i="1"/>
  <c r="C8" i="6"/>
  <c r="B15" i="6"/>
  <c r="D45" i="4"/>
  <c r="C49" i="4"/>
  <c r="C14" i="4"/>
  <c r="B43" i="4"/>
  <c r="B3" i="4"/>
  <c r="B23" i="4"/>
  <c r="F25" i="15"/>
  <c r="F20" i="15"/>
  <c r="F15" i="15"/>
  <c r="F10" i="15"/>
  <c r="I23" i="14"/>
  <c r="I18" i="14"/>
  <c r="I13" i="14"/>
  <c r="I8" i="14"/>
  <c r="I26" i="13"/>
  <c r="I21" i="13"/>
  <c r="I16" i="13"/>
  <c r="I11" i="13"/>
  <c r="I6" i="13"/>
  <c r="I25" i="12"/>
  <c r="I20" i="12"/>
  <c r="I15" i="12"/>
  <c r="I10" i="12"/>
  <c r="I5" i="12"/>
  <c r="O22" i="11"/>
  <c r="O17" i="11"/>
  <c r="I11" i="11"/>
  <c r="F23" i="10"/>
  <c r="I23" i="9"/>
  <c r="O24" i="15"/>
  <c r="O19" i="15"/>
  <c r="O14" i="15"/>
  <c r="O9" i="15"/>
  <c r="F23" i="14"/>
  <c r="F18" i="14"/>
  <c r="F13" i="14"/>
  <c r="F8" i="14"/>
  <c r="F26" i="13"/>
  <c r="F21" i="13"/>
  <c r="F16" i="13"/>
  <c r="F11" i="13"/>
  <c r="F6" i="13"/>
  <c r="F25" i="12"/>
  <c r="F20" i="12"/>
  <c r="F15" i="12"/>
  <c r="F10" i="12"/>
  <c r="L24" i="15"/>
  <c r="L19" i="15"/>
  <c r="L14" i="15"/>
  <c r="L9" i="15"/>
  <c r="O22" i="14"/>
  <c r="O17" i="14"/>
  <c r="O12" i="14"/>
  <c r="O7" i="14"/>
  <c r="O25" i="13"/>
  <c r="O20" i="13"/>
  <c r="O15" i="13"/>
  <c r="O10" i="13"/>
  <c r="O24" i="12"/>
  <c r="O19" i="12"/>
  <c r="O14" i="12"/>
  <c r="O9" i="12"/>
  <c r="I24" i="15"/>
  <c r="I19" i="15"/>
  <c r="I14" i="15"/>
  <c r="I9" i="15"/>
  <c r="L22" i="14"/>
  <c r="L17" i="14"/>
  <c r="L12" i="14"/>
  <c r="L7" i="14"/>
  <c r="L25" i="13"/>
  <c r="L20" i="13"/>
  <c r="L15" i="13"/>
  <c r="L10" i="13"/>
  <c r="L24" i="12"/>
  <c r="L19" i="12"/>
  <c r="L14" i="12"/>
  <c r="L9" i="12"/>
  <c r="F24" i="15"/>
  <c r="F19" i="15"/>
  <c r="F14" i="15"/>
  <c r="F9" i="15"/>
  <c r="I22" i="14"/>
  <c r="I17" i="14"/>
  <c r="I12" i="14"/>
  <c r="I7" i="14"/>
  <c r="I25" i="13"/>
  <c r="I20" i="13"/>
  <c r="I15" i="13"/>
  <c r="I10" i="13"/>
  <c r="I5" i="13"/>
  <c r="I24" i="12"/>
  <c r="I19" i="12"/>
  <c r="I14" i="12"/>
  <c r="I9" i="12"/>
  <c r="O23" i="15"/>
  <c r="O18" i="15"/>
  <c r="O13" i="15"/>
  <c r="O8" i="15"/>
  <c r="F22" i="14"/>
  <c r="F17" i="14"/>
  <c r="F12" i="14"/>
  <c r="F7" i="14"/>
  <c r="F25" i="13"/>
  <c r="F20" i="13"/>
  <c r="F15" i="13"/>
  <c r="F10" i="13"/>
  <c r="F24" i="12"/>
  <c r="F19" i="12"/>
  <c r="F14" i="12"/>
  <c r="F9" i="12"/>
  <c r="L23" i="15"/>
  <c r="L18" i="15"/>
  <c r="L13" i="15"/>
  <c r="L8" i="15"/>
  <c r="O26" i="14"/>
  <c r="O21" i="14"/>
  <c r="O16" i="14"/>
  <c r="O11" i="14"/>
  <c r="O24" i="13"/>
  <c r="O19" i="13"/>
  <c r="O14" i="13"/>
  <c r="O9" i="13"/>
  <c r="O23" i="12"/>
  <c r="O18" i="12"/>
  <c r="O13" i="12"/>
  <c r="O8" i="12"/>
  <c r="I26" i="11"/>
  <c r="I21" i="11"/>
  <c r="L26" i="10"/>
  <c r="L21" i="10"/>
  <c r="L16" i="10"/>
  <c r="O26" i="9"/>
  <c r="I16" i="9"/>
  <c r="I23" i="15"/>
  <c r="I18" i="15"/>
  <c r="I13" i="15"/>
  <c r="I8" i="15"/>
  <c r="L26" i="14"/>
  <c r="L21" i="14"/>
  <c r="L16" i="14"/>
  <c r="L11" i="14"/>
  <c r="L24" i="13"/>
  <c r="L19" i="13"/>
  <c r="L14" i="13"/>
  <c r="L9" i="13"/>
  <c r="L23" i="12"/>
  <c r="L18" i="12"/>
  <c r="L13" i="12"/>
  <c r="L8" i="12"/>
  <c r="F23" i="15"/>
  <c r="F18" i="15"/>
  <c r="F13" i="15"/>
  <c r="F8" i="15"/>
  <c r="I26" i="14"/>
  <c r="I21" i="14"/>
  <c r="I16" i="14"/>
  <c r="I11" i="14"/>
  <c r="I6" i="14"/>
  <c r="I24" i="13"/>
  <c r="I19" i="13"/>
  <c r="I14" i="13"/>
  <c r="I9" i="13"/>
  <c r="I23" i="12"/>
  <c r="I18" i="12"/>
  <c r="I13" i="12"/>
  <c r="I8" i="12"/>
  <c r="O22" i="15"/>
  <c r="O17" i="15"/>
  <c r="O12" i="15"/>
  <c r="F26" i="14"/>
  <c r="F21" i="14"/>
  <c r="F16" i="14"/>
  <c r="F11" i="14"/>
  <c r="F24" i="13"/>
  <c r="F19" i="13"/>
  <c r="F14" i="13"/>
  <c r="F9" i="13"/>
  <c r="F23" i="12"/>
  <c r="F18" i="12"/>
  <c r="F13" i="12"/>
  <c r="F8" i="12"/>
  <c r="L22" i="15"/>
  <c r="L17" i="15"/>
  <c r="L12" i="15"/>
  <c r="L7" i="15"/>
  <c r="O25" i="14"/>
  <c r="O20" i="14"/>
  <c r="O15" i="14"/>
  <c r="O10" i="14"/>
  <c r="I5" i="14"/>
  <c r="O23" i="13"/>
  <c r="O18" i="13"/>
  <c r="O13" i="13"/>
  <c r="O8" i="13"/>
  <c r="O22" i="12"/>
  <c r="O17" i="12"/>
  <c r="O12" i="12"/>
  <c r="I22" i="15"/>
  <c r="I17" i="15"/>
  <c r="I12" i="15"/>
  <c r="I7" i="15"/>
  <c r="L25" i="14"/>
  <c r="L20" i="14"/>
  <c r="L15" i="14"/>
  <c r="L10" i="14"/>
  <c r="L23" i="13"/>
  <c r="L18" i="13"/>
  <c r="L13" i="13"/>
  <c r="L8" i="13"/>
  <c r="L22" i="12"/>
  <c r="L17" i="12"/>
  <c r="L12" i="12"/>
  <c r="L7" i="12"/>
  <c r="F22" i="15"/>
  <c r="F17" i="15"/>
  <c r="F12" i="15"/>
  <c r="F7" i="15"/>
  <c r="I25" i="14"/>
  <c r="I20" i="14"/>
  <c r="I15" i="14"/>
  <c r="I10" i="14"/>
  <c r="I23" i="13"/>
  <c r="I18" i="13"/>
  <c r="I13" i="13"/>
  <c r="I8" i="13"/>
  <c r="I22" i="12"/>
  <c r="I17" i="12"/>
  <c r="I12" i="12"/>
  <c r="I7" i="12"/>
  <c r="B11" i="4"/>
  <c r="B33" i="4"/>
  <c r="C16" i="4"/>
  <c r="C34" i="4"/>
  <c r="D35" i="4"/>
  <c r="C17" i="6"/>
  <c r="D9" i="6"/>
  <c r="F22" i="1"/>
  <c r="B32" i="4"/>
  <c r="B9" i="4"/>
  <c r="B46" i="4"/>
  <c r="C12" i="4"/>
  <c r="C33" i="4"/>
  <c r="D48" i="4"/>
  <c r="D16" i="6"/>
  <c r="B9" i="6"/>
  <c r="B30" i="4"/>
  <c r="B7" i="4"/>
  <c r="B44" i="4"/>
  <c r="C9" i="4"/>
  <c r="C46" i="4"/>
  <c r="D40" i="4"/>
  <c r="B16" i="6"/>
  <c r="F23" i="9"/>
  <c r="I16" i="10"/>
  <c r="O22" i="10"/>
  <c r="L15" i="11"/>
  <c r="L22" i="11"/>
  <c r="B29" i="4"/>
  <c r="B6" i="4"/>
  <c r="C32" i="4"/>
  <c r="C8" i="4"/>
  <c r="C45" i="4"/>
  <c r="D34" i="4"/>
  <c r="D15" i="6"/>
  <c r="B7" i="6"/>
  <c r="L16" i="9"/>
  <c r="I24" i="9"/>
  <c r="F24" i="10"/>
  <c r="I16" i="11"/>
  <c r="O23" i="11"/>
  <c r="B27" i="4"/>
  <c r="B4" i="4"/>
  <c r="C6" i="4"/>
  <c r="C43" i="4"/>
  <c r="D33" i="4"/>
  <c r="C14" i="6"/>
  <c r="C6" i="6"/>
  <c r="I26" i="1"/>
  <c r="L26" i="1"/>
  <c r="O24" i="9"/>
  <c r="I17" i="10"/>
  <c r="L24" i="10"/>
  <c r="I24" i="11"/>
  <c r="B28" i="4"/>
  <c r="B5" i="4"/>
  <c r="C30" i="4"/>
  <c r="C7" i="4"/>
  <c r="C44" i="4"/>
  <c r="D47" i="4"/>
  <c r="C15" i="6"/>
  <c r="L24" i="9"/>
  <c r="I24" i="10"/>
  <c r="L16" i="11"/>
  <c r="F24" i="11"/>
  <c r="B26" i="4"/>
  <c r="B38" i="4"/>
  <c r="C28" i="4"/>
  <c r="C5" i="4"/>
  <c r="D42" i="4"/>
  <c r="D41" i="4"/>
  <c r="D13" i="6"/>
  <c r="B6" i="6"/>
  <c r="I25" i="1"/>
  <c r="L25" i="1"/>
  <c r="I17" i="9"/>
  <c r="F25" i="9"/>
  <c r="L17" i="10"/>
  <c r="O24" i="10"/>
  <c r="I17" i="11"/>
  <c r="L24" i="11"/>
  <c r="F22" i="9"/>
  <c r="I14" i="11"/>
  <c r="L21" i="11"/>
  <c r="B42" i="4"/>
  <c r="B10" i="4"/>
  <c r="B41" i="4"/>
  <c r="C15" i="4"/>
  <c r="C47" i="4"/>
  <c r="D49" i="4"/>
  <c r="B17" i="6"/>
  <c r="C9" i="6"/>
  <c r="I22" i="9"/>
  <c r="I15" i="10"/>
  <c r="F22" i="10"/>
  <c r="O21" i="11"/>
  <c r="O22" i="9"/>
  <c r="L22" i="10"/>
  <c r="I15" i="11"/>
  <c r="I22" i="11"/>
  <c r="I15" i="9"/>
  <c r="L22" i="9"/>
  <c r="I22" i="10"/>
  <c r="F22" i="11"/>
  <c r="B31" i="4"/>
  <c r="B8" i="4"/>
  <c r="B45" i="4"/>
  <c r="C10" i="4"/>
  <c r="C41" i="4"/>
  <c r="D51" i="4"/>
  <c r="C16" i="6"/>
  <c r="Z16" i="6"/>
  <c r="A104" i="8"/>
  <c r="E301" i="8"/>
  <c r="AA9" i="6"/>
  <c r="AA18" i="6"/>
  <c r="AA14" i="6"/>
  <c r="AA13" i="6"/>
  <c r="AA12" i="6"/>
  <c r="AA11" i="6"/>
  <c r="AA10" i="6"/>
  <c r="AA20" i="6"/>
  <c r="AA19" i="6"/>
  <c r="AA17" i="6"/>
  <c r="AA15" i="6"/>
  <c r="E61" i="8"/>
  <c r="A421" i="8"/>
  <c r="A431" i="8"/>
  <c r="A427" i="8"/>
  <c r="A306" i="8"/>
  <c r="A187" i="8"/>
  <c r="A184" i="8"/>
  <c r="A188" i="8"/>
  <c r="A182" i="8"/>
  <c r="A67" i="8"/>
  <c r="A68" i="8"/>
  <c r="A69" i="8"/>
  <c r="A70" i="8"/>
  <c r="Z17" i="6"/>
  <c r="Z20" i="6"/>
  <c r="Z19" i="6"/>
  <c r="Z12" i="6"/>
  <c r="Z10" i="6"/>
  <c r="Z9" i="6"/>
  <c r="Z6" i="6"/>
  <c r="Z18" i="6"/>
  <c r="Z15" i="6"/>
  <c r="Z14" i="6"/>
  <c r="Z13" i="6"/>
  <c r="Z11" i="6"/>
  <c r="B3" i="6"/>
  <c r="C3" i="6"/>
  <c r="A10" i="8"/>
  <c r="A11" i="8"/>
  <c r="A12" i="8"/>
  <c r="Q4" i="7"/>
  <c r="Y7" i="6" l="1"/>
  <c r="Y6" i="6"/>
  <c r="F1" i="8" a="1"/>
  <c r="F1" i="8" s="1"/>
  <c r="B1" i="8" a="1"/>
  <c r="B1" i="8" s="1"/>
  <c r="P3" i="7"/>
  <c r="Q5" i="7"/>
  <c r="Q6" i="7" l="1"/>
  <c r="P4" i="7"/>
  <c r="Q7" i="7" l="1"/>
  <c r="P5" i="7"/>
  <c r="Q8" i="7" l="1"/>
  <c r="P6" i="7"/>
  <c r="P7" i="7" l="1"/>
  <c r="Q9" i="7"/>
  <c r="P8" i="7" l="1"/>
  <c r="Q10" i="7"/>
  <c r="P9" i="7" l="1"/>
  <c r="Q11" i="7"/>
  <c r="Q12" i="7" l="1"/>
  <c r="P10" i="7"/>
  <c r="Q13" i="7" l="1"/>
  <c r="P11" i="7"/>
  <c r="K60" i="7" l="1" a="1"/>
  <c r="K60" i="7" s="1"/>
  <c r="P12" i="7"/>
  <c r="K18" i="7" s="1" a="1"/>
  <c r="K18" i="7" s="1"/>
  <c r="Q14" i="7"/>
  <c r="P13" i="7" s="1"/>
  <c r="K32" i="7" s="1" a="1"/>
  <c r="K32" i="7" s="1"/>
  <c r="K46" i="7" l="1" a="1"/>
  <c r="K46" i="7" s="1"/>
  <c r="K8" i="7" a="1"/>
  <c r="K8" i="7" s="1"/>
  <c r="K12" i="7" a="1"/>
  <c r="K12" i="7" s="1"/>
  <c r="K74" i="7" a="1"/>
  <c r="K74" i="7" s="1"/>
  <c r="K36" i="7" a="1"/>
  <c r="K36" i="7" s="1"/>
  <c r="K69" i="7" a="1"/>
  <c r="K69" i="7" s="1"/>
  <c r="K19" i="7" a="1"/>
  <c r="K19" i="7" s="1"/>
  <c r="J19" i="7" s="1"/>
  <c r="K33" i="7" a="1"/>
  <c r="K33" i="7" s="1"/>
  <c r="K66" i="7" a="1"/>
  <c r="K66" i="7" s="1"/>
  <c r="K26" i="7" a="1"/>
  <c r="K26" i="7" s="1"/>
  <c r="J26" i="7" s="1"/>
  <c r="K28" i="7" a="1"/>
  <c r="K28" i="7" s="1"/>
  <c r="J28" i="7" s="1"/>
  <c r="K56" i="7" a="1"/>
  <c r="K56" i="7" s="1"/>
  <c r="K34" i="7" a="1"/>
  <c r="K34" i="7" s="1"/>
  <c r="K57" i="7" a="1"/>
  <c r="K57" i="7" s="1"/>
  <c r="K70" i="7" a="1"/>
  <c r="K70" i="7" s="1"/>
  <c r="J70" i="7" s="1"/>
  <c r="K76" i="7" a="1"/>
  <c r="K76" i="7" s="1"/>
  <c r="K73" i="7" a="1"/>
  <c r="K73" i="7" s="1"/>
  <c r="K65" i="7" a="1"/>
  <c r="K65" i="7" s="1"/>
  <c r="J65" i="7" s="1"/>
  <c r="K20" i="7" a="1"/>
  <c r="K20" i="7" s="1"/>
  <c r="K42" i="7" a="1"/>
  <c r="K42" i="7" s="1"/>
  <c r="K78" i="7" a="1"/>
  <c r="K78" i="7" s="1"/>
  <c r="K40" i="7" a="1"/>
  <c r="K40" i="7" s="1"/>
  <c r="K86" i="7" a="1"/>
  <c r="K86" i="7" s="1"/>
  <c r="K6" i="7" a="1"/>
  <c r="K6" i="7" s="1"/>
  <c r="K53" i="7" a="1"/>
  <c r="K53" i="7" s="1"/>
  <c r="K58" i="7" a="1"/>
  <c r="K58" i="7" s="1"/>
  <c r="K9" i="7" a="1"/>
  <c r="K9" i="7" s="1"/>
  <c r="K63" i="7" a="1"/>
  <c r="K63" i="7" s="1"/>
  <c r="K10" i="7" a="1"/>
  <c r="K10" i="7" s="1"/>
  <c r="K31" i="7" a="1"/>
  <c r="K31" i="7" s="1"/>
  <c r="J31" i="7" s="1"/>
  <c r="K17" i="7" a="1"/>
  <c r="K17" i="7" s="1"/>
  <c r="J17" i="7" s="1"/>
  <c r="K51" i="7" a="1"/>
  <c r="K51" i="7" s="1"/>
  <c r="K83" i="7" a="1"/>
  <c r="K83" i="7" s="1"/>
  <c r="K11" i="7" a="1"/>
  <c r="K11" i="7" s="1"/>
  <c r="J11" i="7" s="1"/>
  <c r="K84" i="7" a="1"/>
  <c r="K84" i="7" s="1"/>
  <c r="K82" i="7" a="1"/>
  <c r="K82" i="7" s="1"/>
  <c r="K80" i="7" a="1"/>
  <c r="K80" i="7" s="1"/>
  <c r="K29" i="7" a="1"/>
  <c r="K29" i="7" s="1"/>
  <c r="K77" i="7" a="1"/>
  <c r="K77" i="7" s="1"/>
  <c r="J77" i="7" s="1"/>
  <c r="K22" i="7" a="1"/>
  <c r="K22" i="7" s="1"/>
  <c r="J22" i="7" s="1"/>
  <c r="K4" i="7" a="1"/>
  <c r="K4" i="7" s="1"/>
  <c r="K81" i="7" a="1"/>
  <c r="K81" i="7" s="1"/>
  <c r="K5" i="7" a="1"/>
  <c r="K5" i="7" s="1"/>
  <c r="K39" i="7" a="1"/>
  <c r="K39" i="7" s="1"/>
  <c r="K30" i="7" a="1"/>
  <c r="K30" i="7" s="1"/>
  <c r="K25" i="7" a="1"/>
  <c r="K25" i="7" s="1"/>
  <c r="K44" i="7" a="1"/>
  <c r="K44" i="7" s="1"/>
  <c r="K61" i="7" a="1"/>
  <c r="K61" i="7" s="1"/>
  <c r="K14" i="7" a="1"/>
  <c r="K14" i="7" s="1"/>
  <c r="J14" i="7" s="1"/>
  <c r="K68" i="7" a="1"/>
  <c r="K68" i="7" s="1"/>
  <c r="J68" i="7" s="1"/>
  <c r="K71" i="7" a="1"/>
  <c r="K71" i="7" s="1"/>
  <c r="J71" i="7" s="1"/>
  <c r="K23" i="7" a="1"/>
  <c r="K23" i="7" s="1"/>
  <c r="J23" i="7" s="1"/>
  <c r="K72" i="7" a="1"/>
  <c r="K72" i="7" s="1"/>
  <c r="K16" i="7" a="1"/>
  <c r="K16" i="7" s="1"/>
  <c r="K27" i="7" a="1"/>
  <c r="K27" i="7" s="1"/>
  <c r="K47" i="7" a="1"/>
  <c r="K47" i="7" s="1"/>
  <c r="J47" i="7" s="1"/>
  <c r="K21" i="7" a="1"/>
  <c r="K21" i="7" s="1"/>
  <c r="J21" i="7" s="1"/>
  <c r="K75" i="7" a="1"/>
  <c r="K75" i="7" s="1"/>
  <c r="J75" i="7" s="1"/>
  <c r="K13" i="7" a="1"/>
  <c r="K13" i="7" s="1"/>
  <c r="J13" i="7" s="1"/>
  <c r="K67" i="7" a="1"/>
  <c r="K67" i="7" s="1"/>
  <c r="K62" i="7" a="1"/>
  <c r="K62" i="7" s="1"/>
  <c r="K50" i="7" a="1"/>
  <c r="K50" i="7" s="1"/>
  <c r="K49" i="7" a="1"/>
  <c r="K49" i="7" s="1"/>
  <c r="K38" i="7" a="1"/>
  <c r="K38" i="7" s="1"/>
  <c r="K37" i="7" a="1"/>
  <c r="K37" i="7" s="1"/>
  <c r="K55" i="7" a="1"/>
  <c r="K55" i="7" s="1"/>
  <c r="K52" i="7" a="1"/>
  <c r="K52" i="7" s="1"/>
  <c r="K48" i="7" a="1"/>
  <c r="K48" i="7" s="1"/>
  <c r="K24" i="7" a="1"/>
  <c r="K24" i="7" s="1"/>
  <c r="K2" i="7" a="1"/>
  <c r="K2" i="7" s="1"/>
  <c r="K64" i="7" a="1"/>
  <c r="K64" i="7" s="1"/>
  <c r="J64" i="7" s="1"/>
  <c r="K41" i="7" a="1"/>
  <c r="K41" i="7" s="1"/>
  <c r="J41" i="7" s="1"/>
  <c r="K45" i="7" a="1"/>
  <c r="K45" i="7" s="1"/>
  <c r="K59" i="7" a="1"/>
  <c r="K59" i="7" s="1"/>
  <c r="K79" i="7" a="1"/>
  <c r="K79" i="7" s="1"/>
  <c r="J79" i="7" s="1"/>
  <c r="K7" i="7" a="1"/>
  <c r="K7" i="7" s="1"/>
  <c r="J7" i="7" s="1"/>
  <c r="K3" i="7" a="1"/>
  <c r="K3" i="7" s="1"/>
  <c r="J3" i="7" s="1"/>
  <c r="K35" i="7" a="1"/>
  <c r="K35" i="7" s="1"/>
  <c r="J35" i="7" s="1"/>
  <c r="K87" i="7" a="1"/>
  <c r="K87" i="7" s="1"/>
  <c r="J87" i="7" s="1"/>
  <c r="K43" i="7" a="1"/>
  <c r="K43" i="7" s="1"/>
  <c r="J43" i="7" s="1"/>
  <c r="K85" i="7" a="1"/>
  <c r="K85" i="7" s="1"/>
  <c r="K54" i="7" a="1"/>
  <c r="K54" i="7" s="1"/>
  <c r="K15" i="7" a="1"/>
  <c r="K15" i="7" s="1"/>
  <c r="J69" i="7"/>
  <c r="J82" i="7"/>
  <c r="J52" i="7"/>
  <c r="J86" i="7"/>
  <c r="J18" i="7"/>
  <c r="J44" i="7"/>
  <c r="J78" i="7"/>
  <c r="J48" i="7"/>
  <c r="J62" i="7"/>
  <c r="J8" i="7"/>
  <c r="J37" i="7"/>
  <c r="D27" i="4" s="1"/>
  <c r="J6" i="7"/>
  <c r="J85" i="7"/>
  <c r="J38" i="7"/>
  <c r="J12" i="7"/>
  <c r="J33" i="7"/>
  <c r="J36" i="7"/>
  <c r="J50" i="7"/>
  <c r="J76" i="7"/>
  <c r="J27" i="7"/>
  <c r="J55" i="7"/>
  <c r="J60" i="7"/>
  <c r="J63" i="7"/>
  <c r="J5" i="7"/>
  <c r="J59" i="7"/>
  <c r="J4" i="7"/>
  <c r="J10" i="7"/>
  <c r="J34" i="7"/>
  <c r="J54" i="7"/>
  <c r="J15" i="7"/>
  <c r="J57" i="7"/>
  <c r="J80" i="7"/>
  <c r="J53" i="7"/>
  <c r="J73" i="7"/>
  <c r="J9" i="7"/>
  <c r="J72" i="7"/>
  <c r="J84" i="7"/>
  <c r="J24" i="7"/>
  <c r="J46" i="7"/>
  <c r="J2" i="7"/>
  <c r="J40" i="7"/>
  <c r="J51" i="7"/>
  <c r="J20" i="7"/>
  <c r="J58" i="7"/>
  <c r="J39" i="7"/>
  <c r="J74" i="7"/>
  <c r="J83" i="7"/>
  <c r="J61" i="7"/>
  <c r="J16" i="7"/>
  <c r="J25" i="7"/>
  <c r="J29" i="7"/>
  <c r="J30" i="7"/>
  <c r="J42" i="7"/>
  <c r="J81" i="7"/>
  <c r="J45" i="7"/>
  <c r="J32" i="7"/>
  <c r="J66" i="7"/>
  <c r="J67" i="7"/>
  <c r="J49" i="7"/>
  <c r="J56" i="7"/>
  <c r="O15" i="11" l="1"/>
  <c r="O3" i="10"/>
  <c r="O18" i="9"/>
  <c r="O6" i="12"/>
  <c r="O6" i="14"/>
  <c r="L6" i="15"/>
  <c r="F5" i="12"/>
  <c r="F5" i="15"/>
  <c r="F5" i="13"/>
  <c r="L5" i="13"/>
  <c r="L5" i="12"/>
  <c r="O7" i="15"/>
  <c r="O7" i="13"/>
  <c r="D5" i="6"/>
  <c r="L5" i="14"/>
  <c r="F5" i="14"/>
  <c r="F14" i="11"/>
  <c r="F15" i="10"/>
  <c r="O19" i="1"/>
  <c r="F17" i="9"/>
  <c r="L13" i="1"/>
  <c r="F17" i="1"/>
  <c r="L12" i="11"/>
  <c r="L13" i="10"/>
  <c r="L14" i="9"/>
  <c r="O20" i="10"/>
  <c r="L3" i="12"/>
  <c r="F3" i="14"/>
  <c r="F4" i="12"/>
  <c r="O4" i="15"/>
  <c r="L4" i="13"/>
  <c r="L3" i="14"/>
  <c r="D4" i="6"/>
  <c r="O5" i="12"/>
  <c r="L3" i="15"/>
  <c r="F3" i="15"/>
  <c r="O5" i="13"/>
  <c r="F3" i="13"/>
  <c r="O4" i="1"/>
  <c r="O4" i="9"/>
  <c r="O6" i="11"/>
  <c r="O5" i="10"/>
  <c r="O6" i="13"/>
  <c r="O5" i="14"/>
  <c r="O7" i="12"/>
  <c r="O5" i="15"/>
  <c r="O8" i="1"/>
  <c r="O8" i="9"/>
  <c r="O9" i="10"/>
  <c r="O17" i="1"/>
  <c r="O15" i="9"/>
  <c r="O15" i="10"/>
  <c r="D26" i="4"/>
  <c r="O12" i="9"/>
  <c r="O12" i="10"/>
  <c r="O9" i="11"/>
  <c r="O11" i="9"/>
  <c r="O11" i="10"/>
  <c r="D25" i="4"/>
  <c r="O21" i="1"/>
  <c r="O20" i="9"/>
  <c r="O16" i="11"/>
  <c r="O17" i="10"/>
  <c r="O13" i="9"/>
  <c r="O12" i="11"/>
  <c r="O17" i="9"/>
  <c r="O18" i="10"/>
  <c r="O10" i="9"/>
  <c r="O16" i="10"/>
  <c r="O10" i="11"/>
  <c r="O19" i="9"/>
  <c r="O13" i="10"/>
  <c r="O14" i="10"/>
  <c r="O11" i="11"/>
  <c r="O14" i="9"/>
  <c r="O4" i="10"/>
  <c r="O3" i="11"/>
  <c r="O3" i="9"/>
  <c r="O8" i="11"/>
  <c r="O10" i="10"/>
  <c r="O9" i="9"/>
  <c r="O6" i="15"/>
  <c r="O3" i="13"/>
  <c r="O4" i="12"/>
  <c r="O4" i="14"/>
  <c r="O13" i="11"/>
  <c r="O21" i="9"/>
  <c r="O21" i="10"/>
  <c r="O23" i="1"/>
  <c r="D24" i="4"/>
  <c r="O14" i="11"/>
  <c r="O19" i="10"/>
  <c r="O16" i="9"/>
  <c r="O4" i="13"/>
  <c r="O3" i="15"/>
  <c r="O3" i="12"/>
  <c r="O3" i="14"/>
  <c r="O8" i="10"/>
  <c r="O7" i="11"/>
  <c r="D28" i="4"/>
  <c r="O5" i="9"/>
  <c r="O5" i="11"/>
  <c r="O6" i="10"/>
  <c r="O6" i="9"/>
  <c r="O7" i="10"/>
  <c r="O4" i="11"/>
  <c r="O7" i="9"/>
  <c r="D23" i="4"/>
  <c r="F12" i="11"/>
  <c r="D22" i="4"/>
  <c r="O14" i="1"/>
  <c r="L9" i="9"/>
  <c r="L11" i="10"/>
  <c r="F15" i="9"/>
  <c r="L10" i="1"/>
  <c r="F13" i="1"/>
  <c r="L10" i="11"/>
  <c r="F14" i="10"/>
  <c r="I3" i="13"/>
  <c r="L4" i="12"/>
  <c r="L4" i="15"/>
  <c r="I3" i="14"/>
  <c r="I3" i="12"/>
  <c r="L6" i="14"/>
  <c r="I3" i="15"/>
  <c r="D7" i="6"/>
  <c r="L3" i="13"/>
  <c r="F19" i="10"/>
  <c r="F20" i="9"/>
  <c r="F18" i="11"/>
  <c r="D13" i="4"/>
  <c r="F15" i="1"/>
  <c r="F7" i="1"/>
  <c r="L6" i="10"/>
  <c r="L6" i="9"/>
  <c r="F8" i="9"/>
  <c r="L5" i="11"/>
  <c r="F8" i="10"/>
  <c r="L7" i="1"/>
  <c r="F8" i="11"/>
  <c r="D17" i="4"/>
  <c r="O11" i="1"/>
  <c r="I3" i="11"/>
  <c r="F4" i="1"/>
  <c r="O5" i="1"/>
  <c r="I3" i="10"/>
  <c r="I3" i="1"/>
  <c r="F4" i="11"/>
  <c r="I3" i="9"/>
  <c r="F4" i="10"/>
  <c r="F4" i="9"/>
  <c r="D7" i="4"/>
  <c r="O10" i="1"/>
  <c r="F9" i="1"/>
  <c r="L8" i="9"/>
  <c r="F10" i="9"/>
  <c r="L6" i="1"/>
  <c r="F13" i="10"/>
  <c r="L9" i="10"/>
  <c r="D12" i="4"/>
  <c r="D3" i="4"/>
  <c r="F5" i="9"/>
  <c r="F6" i="11"/>
  <c r="O7" i="1"/>
  <c r="F5" i="10"/>
  <c r="F5" i="1"/>
  <c r="I4" i="13"/>
  <c r="I4" i="14"/>
  <c r="F6" i="12"/>
  <c r="F6" i="14"/>
  <c r="F6" i="15"/>
  <c r="I4" i="12"/>
  <c r="I4" i="15"/>
  <c r="D8" i="6"/>
  <c r="D16" i="4"/>
  <c r="L8" i="10"/>
  <c r="L13" i="11"/>
  <c r="L10" i="9"/>
  <c r="F17" i="11"/>
  <c r="F13" i="9"/>
  <c r="L9" i="1"/>
  <c r="F11" i="1"/>
  <c r="F12" i="10"/>
  <c r="O18" i="1"/>
  <c r="F13" i="11"/>
  <c r="F18" i="9"/>
  <c r="F20" i="1"/>
  <c r="L13" i="9"/>
  <c r="L14" i="10"/>
  <c r="D20" i="4"/>
  <c r="L11" i="11"/>
  <c r="L14" i="1"/>
  <c r="F18" i="10"/>
  <c r="F20" i="10"/>
  <c r="I9" i="9"/>
  <c r="I9" i="10"/>
  <c r="L15" i="9"/>
  <c r="L15" i="10"/>
  <c r="F19" i="11"/>
  <c r="F19" i="1"/>
  <c r="F19" i="9"/>
  <c r="L14" i="11"/>
  <c r="D18" i="4"/>
  <c r="I10" i="1"/>
  <c r="I10" i="11"/>
  <c r="L15" i="1"/>
  <c r="O22" i="1"/>
  <c r="D21" i="4"/>
  <c r="I10" i="10"/>
  <c r="I11" i="1"/>
  <c r="I9" i="11"/>
  <c r="I10" i="9"/>
  <c r="O13" i="1"/>
  <c r="D5" i="4"/>
  <c r="I7" i="10"/>
  <c r="I7" i="11"/>
  <c r="I7" i="1"/>
  <c r="O16" i="1"/>
  <c r="F16" i="10"/>
  <c r="F21" i="9"/>
  <c r="D14" i="4"/>
  <c r="F15" i="11"/>
  <c r="F16" i="1"/>
  <c r="F21" i="1"/>
  <c r="F7" i="10"/>
  <c r="L4" i="9"/>
  <c r="I4" i="9"/>
  <c r="F7" i="11"/>
  <c r="I4" i="1"/>
  <c r="D9" i="4"/>
  <c r="F7" i="9"/>
  <c r="L4" i="1"/>
  <c r="O6" i="1"/>
  <c r="I4" i="11"/>
  <c r="L6" i="11"/>
  <c r="I4" i="10"/>
  <c r="L5" i="10"/>
  <c r="I9" i="1"/>
  <c r="I6" i="9"/>
  <c r="F11" i="9"/>
  <c r="D6" i="4"/>
  <c r="F10" i="1"/>
  <c r="D8" i="4"/>
  <c r="L7" i="9"/>
  <c r="I6" i="11"/>
  <c r="I7" i="9"/>
  <c r="F9" i="9"/>
  <c r="L7" i="10"/>
  <c r="I6" i="1"/>
  <c r="F9" i="10"/>
  <c r="L8" i="1"/>
  <c r="F9" i="11"/>
  <c r="L7" i="11"/>
  <c r="I5" i="10"/>
  <c r="F8" i="1"/>
  <c r="O12" i="1"/>
  <c r="F12" i="9"/>
  <c r="I5" i="9"/>
  <c r="F10" i="10"/>
  <c r="F12" i="1"/>
  <c r="F10" i="11"/>
  <c r="D4" i="4"/>
  <c r="I6" i="10"/>
  <c r="I5" i="1"/>
  <c r="F6" i="9"/>
  <c r="L5" i="9"/>
  <c r="O9" i="1"/>
  <c r="I5" i="11"/>
  <c r="F6" i="10"/>
  <c r="F5" i="11"/>
  <c r="L4" i="11"/>
  <c r="L5" i="1"/>
  <c r="D11" i="4"/>
  <c r="F6" i="1"/>
  <c r="L4" i="10"/>
  <c r="L12" i="1"/>
  <c r="D19" i="4"/>
  <c r="F16" i="9"/>
  <c r="F17" i="10"/>
  <c r="F16" i="11"/>
  <c r="L9" i="11"/>
  <c r="L12" i="9"/>
  <c r="L12" i="10"/>
  <c r="F18" i="1"/>
  <c r="O20" i="1"/>
  <c r="L10" i="10"/>
  <c r="F11" i="10"/>
  <c r="O15" i="1"/>
  <c r="I8" i="9"/>
  <c r="F11" i="11"/>
  <c r="F14" i="9"/>
  <c r="L11" i="9"/>
  <c r="I8" i="1"/>
  <c r="I8" i="11"/>
  <c r="L11" i="1"/>
  <c r="I8" i="10"/>
  <c r="F14" i="1"/>
  <c r="D15" i="4"/>
  <c r="L8" i="11"/>
  <c r="F4" i="13"/>
  <c r="F3" i="12"/>
  <c r="F4" i="15"/>
  <c r="F4" i="14"/>
  <c r="D3" i="6"/>
  <c r="L3" i="1"/>
  <c r="D10" i="4"/>
  <c r="L3" i="10"/>
  <c r="O3" i="1"/>
  <c r="L3" i="11"/>
  <c r="F3" i="11"/>
  <c r="F3" i="9"/>
  <c r="L3" i="9"/>
  <c r="F3" i="1"/>
  <c r="F3" i="10"/>
  <c r="D6" i="6"/>
  <c r="L6" i="13"/>
  <c r="L5" i="15"/>
  <c r="L4" i="14"/>
  <c r="L6" i="12"/>
  <c r="AB14" i="13" l="1" a="1"/>
  <c r="AB14" i="13" s="1"/>
  <c r="T36" i="10" a="1"/>
  <c r="T36" i="10" s="1"/>
  <c r="V14" i="14" a="1"/>
  <c r="V14" i="14" s="1"/>
  <c r="W36" i="10" a="1"/>
  <c r="W36" i="10" s="1"/>
  <c r="U36" i="10" a="1"/>
  <c r="U36" i="10" s="1"/>
  <c r="Z36" i="10" a="1"/>
  <c r="Z36" i="10" s="1"/>
  <c r="AD36" i="12" a="1"/>
  <c r="AD36" i="12" s="1"/>
  <c r="V36" i="12" a="1"/>
  <c r="V36" i="12" s="1"/>
  <c r="Y36" i="12" a="1"/>
  <c r="Y36" i="12" s="1"/>
  <c r="AC36" i="12" a="1"/>
  <c r="AC36" i="12" s="1"/>
  <c r="U36" i="12" a="1"/>
  <c r="U36" i="12" s="1"/>
  <c r="X36" i="12" a="1"/>
  <c r="X36" i="12" s="1"/>
  <c r="AA36" i="12" a="1"/>
  <c r="AA36" i="12" s="1"/>
  <c r="AB36" i="12" a="1"/>
  <c r="AB36" i="12" s="1"/>
  <c r="Z36" i="12" a="1"/>
  <c r="Z36" i="12" s="1"/>
  <c r="AE36" i="12" a="1"/>
  <c r="AE36" i="12" s="1"/>
  <c r="W36" i="12" a="1"/>
  <c r="W36" i="12" s="1"/>
  <c r="T36" i="12" a="1"/>
  <c r="T36" i="12" s="1"/>
  <c r="Z36" i="9" a="1"/>
  <c r="Z36" i="9" s="1"/>
  <c r="X36" i="9" a="1"/>
  <c r="X36" i="9" s="1"/>
  <c r="V36" i="9" a="1"/>
  <c r="V36" i="9" s="1"/>
  <c r="W36" i="9" a="1"/>
  <c r="W36" i="9" s="1"/>
  <c r="AE36" i="9" a="1"/>
  <c r="AE36" i="9" s="1"/>
  <c r="T36" i="9" a="1"/>
  <c r="T36" i="9" s="1"/>
  <c r="Y36" i="9" a="1"/>
  <c r="Y36" i="9" s="1"/>
  <c r="AA36" i="9" a="1"/>
  <c r="AA36" i="9" s="1"/>
  <c r="AB36" i="9" a="1"/>
  <c r="AB36" i="9" s="1"/>
  <c r="AC36" i="9" a="1"/>
  <c r="AC36" i="9" s="1"/>
  <c r="AD36" i="9" a="1"/>
  <c r="AD36" i="9" s="1"/>
  <c r="U36" i="9" a="1"/>
  <c r="U36" i="9" s="1"/>
  <c r="AC36" i="11" a="1"/>
  <c r="AC36" i="11" s="1"/>
  <c r="AB36" i="11" a="1"/>
  <c r="AB36" i="11" s="1"/>
  <c r="Y36" i="11" a="1"/>
  <c r="Y36" i="11" s="1"/>
  <c r="W36" i="11" a="1"/>
  <c r="W36" i="11" s="1"/>
  <c r="AE36" i="11" a="1"/>
  <c r="AE36" i="11" s="1"/>
  <c r="V36" i="11" a="1"/>
  <c r="V36" i="11" s="1"/>
  <c r="AD36" i="11" a="1"/>
  <c r="AD36" i="11" s="1"/>
  <c r="AA36" i="11" a="1"/>
  <c r="AA36" i="11" s="1"/>
  <c r="U36" i="11" a="1"/>
  <c r="U36" i="11" s="1"/>
  <c r="X36" i="11" a="1"/>
  <c r="X36" i="11" s="1"/>
  <c r="T36" i="11" a="1"/>
  <c r="T36" i="11" s="1"/>
  <c r="Z36" i="11" a="1"/>
  <c r="Z36" i="11" s="1"/>
  <c r="AE36" i="14" a="1"/>
  <c r="AE36" i="14" s="1"/>
  <c r="W36" i="14" a="1"/>
  <c r="W36" i="14" s="1"/>
  <c r="T36" i="14" a="1"/>
  <c r="T36" i="14" s="1"/>
  <c r="V36" i="14" a="1"/>
  <c r="V36" i="14" s="1"/>
  <c r="AC36" i="14" a="1"/>
  <c r="AC36" i="14" s="1"/>
  <c r="AB36" i="14" a="1"/>
  <c r="AB36" i="14" s="1"/>
  <c r="AA36" i="14" a="1"/>
  <c r="AA36" i="14" s="1"/>
  <c r="Z36" i="14" a="1"/>
  <c r="Z36" i="14" s="1"/>
  <c r="AD36" i="14" a="1"/>
  <c r="AD36" i="14" s="1"/>
  <c r="Y36" i="14" a="1"/>
  <c r="Y36" i="14" s="1"/>
  <c r="U36" i="14" a="1"/>
  <c r="U36" i="14" s="1"/>
  <c r="X36" i="14" a="1"/>
  <c r="X36" i="14" s="1"/>
  <c r="AA36" i="10" a="1"/>
  <c r="AA36" i="10" s="1"/>
  <c r="AC36" i="10" a="1"/>
  <c r="AC36" i="10" s="1"/>
  <c r="Z36" i="15" a="1"/>
  <c r="Z36" i="15" s="1"/>
  <c r="AB36" i="15" a="1"/>
  <c r="AB36" i="15" s="1"/>
  <c r="Y36" i="15" a="1"/>
  <c r="Y36" i="15" s="1"/>
  <c r="X36" i="15" a="1"/>
  <c r="X36" i="15" s="1"/>
  <c r="AC36" i="15" a="1"/>
  <c r="AC36" i="15" s="1"/>
  <c r="W36" i="15" a="1"/>
  <c r="W36" i="15" s="1"/>
  <c r="AD36" i="15" a="1"/>
  <c r="AD36" i="15" s="1"/>
  <c r="V36" i="15" a="1"/>
  <c r="V36" i="15" s="1"/>
  <c r="T36" i="15" a="1"/>
  <c r="T36" i="15" s="1"/>
  <c r="U36" i="15" a="1"/>
  <c r="U36" i="15" s="1"/>
  <c r="AE36" i="15" a="1"/>
  <c r="AE36" i="15" s="1"/>
  <c r="AA36" i="15" a="1"/>
  <c r="AA36" i="15" s="1"/>
  <c r="AD36" i="10" a="1"/>
  <c r="AD36" i="10" s="1"/>
  <c r="X36" i="10" a="1"/>
  <c r="X36" i="10" s="1"/>
  <c r="AB36" i="10" a="1"/>
  <c r="AB36" i="10" s="1"/>
  <c r="V36" i="10" a="1"/>
  <c r="V36" i="10" s="1"/>
  <c r="Y36" i="10" a="1"/>
  <c r="Y36" i="10" s="1"/>
  <c r="AE36" i="10" a="1"/>
  <c r="AE36" i="10" s="1"/>
  <c r="AD36" i="13" a="1"/>
  <c r="AD36" i="13" s="1"/>
  <c r="W36" i="13" a="1"/>
  <c r="W36" i="13" s="1"/>
  <c r="V36" i="13" a="1"/>
  <c r="V36" i="13" s="1"/>
  <c r="AE36" i="13" a="1"/>
  <c r="AE36" i="13" s="1"/>
  <c r="Z36" i="13" a="1"/>
  <c r="Z36" i="13" s="1"/>
  <c r="U36" i="13" a="1"/>
  <c r="U36" i="13" s="1"/>
  <c r="AC36" i="13" a="1"/>
  <c r="AC36" i="13" s="1"/>
  <c r="T36" i="13" a="1"/>
  <c r="T36" i="13" s="1"/>
  <c r="Y36" i="13" a="1"/>
  <c r="Y36" i="13" s="1"/>
  <c r="AA36" i="13" a="1"/>
  <c r="AA36" i="13" s="1"/>
  <c r="X36" i="13" a="1"/>
  <c r="X36" i="13" s="1"/>
  <c r="AB36" i="13" a="1"/>
  <c r="AB36" i="13" s="1"/>
  <c r="U14" i="1" a="1"/>
  <c r="U14" i="1" s="1"/>
  <c r="V14" i="1" a="1"/>
  <c r="V14" i="1" s="1"/>
  <c r="W14" i="1" a="1"/>
  <c r="W14" i="1" s="1"/>
  <c r="X14" i="1" a="1"/>
  <c r="X14" i="1" s="1"/>
  <c r="Y14" i="1" a="1"/>
  <c r="Y14" i="1" s="1"/>
  <c r="AC14" i="1" a="1"/>
  <c r="AC14" i="1" s="1"/>
  <c r="Z14" i="1" a="1"/>
  <c r="Z14" i="1" s="1"/>
  <c r="AB14" i="1" a="1"/>
  <c r="AB14" i="1" s="1"/>
  <c r="AA14" i="1" a="1"/>
  <c r="AA14" i="1" s="1"/>
  <c r="T14" i="1" a="1"/>
  <c r="T14" i="1" s="1"/>
  <c r="AD14" i="1" a="1"/>
  <c r="AD14" i="1" s="1"/>
  <c r="AE14" i="1" a="1"/>
  <c r="AE14" i="1" s="1"/>
  <c r="AE30" i="13" a="1"/>
  <c r="AE30" i="13" s="1"/>
  <c r="AD25" i="13" a="1"/>
  <c r="AD25" i="13" s="1"/>
  <c r="Z25" i="13" a="1"/>
  <c r="Z25" i="13" s="1"/>
  <c r="AE26" i="13" a="1"/>
  <c r="AE26" i="13" s="1"/>
  <c r="AE25" i="13" a="1"/>
  <c r="AE25" i="13" s="1"/>
  <c r="W25" i="13" a="1"/>
  <c r="W25" i="13" s="1"/>
  <c r="AA25" i="13" a="1"/>
  <c r="AA25" i="13" s="1"/>
  <c r="AE28" i="13" a="1"/>
  <c r="AE28" i="13" s="1"/>
  <c r="AE33" i="13" a="1"/>
  <c r="AE33" i="13" s="1"/>
  <c r="X25" i="13" a="1"/>
  <c r="X25" i="13" s="1"/>
  <c r="U25" i="13" a="1"/>
  <c r="U25" i="13" s="1"/>
  <c r="AE31" i="13" a="1"/>
  <c r="AE31" i="13" s="1"/>
  <c r="AB25" i="13" a="1"/>
  <c r="AB25" i="13" s="1"/>
  <c r="AE27" i="13" a="1"/>
  <c r="AE27" i="13" s="1"/>
  <c r="AE34" i="13" a="1"/>
  <c r="AE34" i="13" s="1"/>
  <c r="Y25" i="13" a="1"/>
  <c r="Y25" i="13" s="1"/>
  <c r="AC25" i="13" a="1"/>
  <c r="AC25" i="13" s="1"/>
  <c r="AE32" i="13" a="1"/>
  <c r="AE32" i="13" s="1"/>
  <c r="AE29" i="13" a="1"/>
  <c r="AE29" i="13" s="1"/>
  <c r="V25" i="13" a="1"/>
  <c r="V25" i="13" s="1"/>
  <c r="T25" i="13" a="1"/>
  <c r="T25" i="13" s="1"/>
  <c r="U14" i="10" a="1"/>
  <c r="U14" i="10" s="1"/>
  <c r="AB14" i="10" a="1"/>
  <c r="AB14" i="10" s="1"/>
  <c r="V14" i="10" a="1"/>
  <c r="V14" i="10" s="1"/>
  <c r="AD14" i="10" a="1"/>
  <c r="AD14" i="10" s="1"/>
  <c r="W14" i="10" a="1"/>
  <c r="W14" i="10" s="1"/>
  <c r="AC14" i="10" a="1"/>
  <c r="AC14" i="10" s="1"/>
  <c r="X14" i="10" a="1"/>
  <c r="X14" i="10" s="1"/>
  <c r="T14" i="10" a="1"/>
  <c r="T14" i="10" s="1"/>
  <c r="Y14" i="10" a="1"/>
  <c r="Y14" i="10" s="1"/>
  <c r="AE14" i="10" a="1"/>
  <c r="AE14" i="10" s="1"/>
  <c r="Z14" i="10" a="1"/>
  <c r="Z14" i="10" s="1"/>
  <c r="AA14" i="10" a="1"/>
  <c r="AA14" i="10" s="1"/>
  <c r="W3" i="14" a="1"/>
  <c r="W3" i="14" s="1"/>
  <c r="AD3" i="14" a="1"/>
  <c r="AD3" i="14" s="1"/>
  <c r="U3" i="14" a="1"/>
  <c r="U3" i="14" s="1"/>
  <c r="V3" i="14" a="1"/>
  <c r="V3" i="14" s="1"/>
  <c r="AE3" i="14" a="1"/>
  <c r="AE3" i="14" s="1"/>
  <c r="X3" i="14" a="1"/>
  <c r="X3" i="14" s="1"/>
  <c r="AB3" i="14" a="1"/>
  <c r="AB3" i="14" s="1"/>
  <c r="AA3" i="14" a="1"/>
  <c r="AA3" i="14" s="1"/>
  <c r="Y3" i="14" a="1"/>
  <c r="Y3" i="14" s="1"/>
  <c r="AC3" i="14" a="1"/>
  <c r="AC3" i="14" s="1"/>
  <c r="T3" i="14" a="1"/>
  <c r="T3" i="14" s="1"/>
  <c r="Z3" i="14" a="1"/>
  <c r="Z3" i="14" s="1"/>
  <c r="AD14" i="11" a="1"/>
  <c r="AD14" i="11" s="1"/>
  <c r="W14" i="11" a="1"/>
  <c r="W14" i="11" s="1"/>
  <c r="Z14" i="11" a="1"/>
  <c r="Z14" i="11" s="1"/>
  <c r="X14" i="11" a="1"/>
  <c r="X14" i="11" s="1"/>
  <c r="AA14" i="11" a="1"/>
  <c r="AA14" i="11" s="1"/>
  <c r="AB14" i="11" a="1"/>
  <c r="AB14" i="11" s="1"/>
  <c r="AC14" i="11" a="1"/>
  <c r="AC14" i="11" s="1"/>
  <c r="U14" i="11" a="1"/>
  <c r="U14" i="11" s="1"/>
  <c r="T14" i="11" a="1"/>
  <c r="T14" i="11" s="1"/>
  <c r="V14" i="11" a="1"/>
  <c r="V14" i="11" s="1"/>
  <c r="Y14" i="11" a="1"/>
  <c r="Y14" i="11" s="1"/>
  <c r="AE14" i="11" a="1"/>
  <c r="AE14" i="11" s="1"/>
  <c r="Z14" i="12" a="1"/>
  <c r="Z14" i="12" s="1"/>
  <c r="AD14" i="12" a="1"/>
  <c r="AD14" i="12" s="1"/>
  <c r="W14" i="12" a="1"/>
  <c r="W14" i="12" s="1"/>
  <c r="AE14" i="12" a="1"/>
  <c r="AE14" i="12" s="1"/>
  <c r="T14" i="12" a="1"/>
  <c r="T14" i="12" s="1"/>
  <c r="AA14" i="12" a="1"/>
  <c r="AA14" i="12" s="1"/>
  <c r="AB14" i="12" a="1"/>
  <c r="AB14" i="12" s="1"/>
  <c r="X14" i="12" a="1"/>
  <c r="X14" i="12" s="1"/>
  <c r="V14" i="12" a="1"/>
  <c r="V14" i="12" s="1"/>
  <c r="U14" i="12" a="1"/>
  <c r="U14" i="12" s="1"/>
  <c r="Y14" i="12" a="1"/>
  <c r="Y14" i="12" s="1"/>
  <c r="AC14" i="12" a="1"/>
  <c r="AC14" i="12" s="1"/>
  <c r="U36" i="1" a="1"/>
  <c r="U36" i="1" s="1"/>
  <c r="V36" i="1" a="1"/>
  <c r="V36" i="1" s="1"/>
  <c r="W36" i="1" a="1"/>
  <c r="W36" i="1" s="1"/>
  <c r="X36" i="1" a="1"/>
  <c r="X36" i="1" s="1"/>
  <c r="Y36" i="1" a="1"/>
  <c r="Y36" i="1" s="1"/>
  <c r="Z36" i="1" a="1"/>
  <c r="Z36" i="1" s="1"/>
  <c r="AA36" i="1" a="1"/>
  <c r="AA36" i="1" s="1"/>
  <c r="AB36" i="1" a="1"/>
  <c r="AB36" i="1" s="1"/>
  <c r="AC36" i="1" a="1"/>
  <c r="AC36" i="1" s="1"/>
  <c r="AD36" i="1" a="1"/>
  <c r="AD36" i="1" s="1"/>
  <c r="AE36" i="1" a="1"/>
  <c r="AE36" i="1" s="1"/>
  <c r="T36" i="1" a="1"/>
  <c r="T36" i="1" s="1"/>
  <c r="AE32" i="10" a="1"/>
  <c r="AE32" i="10" s="1"/>
  <c r="AE29" i="10" a="1"/>
  <c r="AE29" i="10" s="1"/>
  <c r="AE34" i="10" a="1"/>
  <c r="AE34" i="10" s="1"/>
  <c r="AE27" i="10" a="1"/>
  <c r="AE27" i="10" s="1"/>
  <c r="AB25" i="10" a="1"/>
  <c r="AB25" i="10" s="1"/>
  <c r="AE28" i="10" a="1"/>
  <c r="AE28" i="10" s="1"/>
  <c r="X25" i="10" a="1"/>
  <c r="X25" i="10" s="1"/>
  <c r="AA25" i="10" a="1"/>
  <c r="AA25" i="10" s="1"/>
  <c r="U25" i="10" a="1"/>
  <c r="U25" i="10" s="1"/>
  <c r="V25" i="10" a="1"/>
  <c r="V25" i="10" s="1"/>
  <c r="W25" i="10" a="1"/>
  <c r="W25" i="10" s="1"/>
  <c r="AE30" i="10" a="1"/>
  <c r="AE30" i="10" s="1"/>
  <c r="AD25" i="10" a="1"/>
  <c r="AD25" i="10" s="1"/>
  <c r="AC25" i="10" a="1"/>
  <c r="AC25" i="10" s="1"/>
  <c r="Z25" i="10" a="1"/>
  <c r="Z25" i="10" s="1"/>
  <c r="AE26" i="10" a="1"/>
  <c r="AE26" i="10" s="1"/>
  <c r="AE33" i="10" a="1"/>
  <c r="AE33" i="10" s="1"/>
  <c r="AE25" i="10" a="1"/>
  <c r="AE25" i="10" s="1"/>
  <c r="Y25" i="10" a="1"/>
  <c r="Y25" i="10" s="1"/>
  <c r="V3" i="15" a="1"/>
  <c r="V3" i="15" s="1"/>
  <c r="AB3" i="15" a="1"/>
  <c r="AB3" i="15" s="1"/>
  <c r="T3" i="15" a="1"/>
  <c r="T3" i="15" s="1"/>
  <c r="U3" i="15" a="1"/>
  <c r="U3" i="15" s="1"/>
  <c r="Y3" i="15" a="1"/>
  <c r="Y3" i="15" s="1"/>
  <c r="AC3" i="15" a="1"/>
  <c r="AC3" i="15" s="1"/>
  <c r="X3" i="15" a="1"/>
  <c r="X3" i="15" s="1"/>
  <c r="Z3" i="15" a="1"/>
  <c r="Z3" i="15" s="1"/>
  <c r="AD3" i="15" a="1"/>
  <c r="AD3" i="15" s="1"/>
  <c r="W3" i="15" a="1"/>
  <c r="W3" i="15" s="1"/>
  <c r="AE3" i="15" a="1"/>
  <c r="AE3" i="15" s="1"/>
  <c r="AA3" i="15" a="1"/>
  <c r="AA3" i="15" s="1"/>
  <c r="Y14" i="14" a="1"/>
  <c r="Y14" i="14" s="1"/>
  <c r="AC14" i="14" a="1"/>
  <c r="AC14" i="14" s="1"/>
  <c r="Z14" i="14" a="1"/>
  <c r="Z14" i="14" s="1"/>
  <c r="T14" i="14" a="1"/>
  <c r="T14" i="14" s="1"/>
  <c r="W14" i="14" a="1"/>
  <c r="W14" i="14" s="1"/>
  <c r="AA14" i="14" a="1"/>
  <c r="AA14" i="14" s="1"/>
  <c r="AE14" i="14" a="1"/>
  <c r="AE14" i="14" s="1"/>
  <c r="AD14" i="14" a="1"/>
  <c r="AD14" i="14" s="1"/>
  <c r="X14" i="14" a="1"/>
  <c r="X14" i="14" s="1"/>
  <c r="U14" i="14" a="1"/>
  <c r="U14" i="14" s="1"/>
  <c r="AB14" i="14" a="1"/>
  <c r="AB14" i="14" s="1"/>
  <c r="AC3" i="1" a="1"/>
  <c r="AC3" i="1" s="1"/>
  <c r="AD3" i="1" a="1"/>
  <c r="AD3" i="1" s="1"/>
  <c r="AA3" i="1" a="1"/>
  <c r="AA3" i="1" s="1"/>
  <c r="AE3" i="1" a="1"/>
  <c r="AE3" i="1" s="1"/>
  <c r="T3" i="1" a="1"/>
  <c r="T3" i="1" s="1"/>
  <c r="AB3" i="1" a="1"/>
  <c r="AB3" i="1" s="1"/>
  <c r="U3" i="1" a="1"/>
  <c r="U3" i="1" s="1"/>
  <c r="W3" i="1" a="1"/>
  <c r="W3" i="1" s="1"/>
  <c r="X3" i="1" a="1"/>
  <c r="X3" i="1" s="1"/>
  <c r="Z3" i="1" a="1"/>
  <c r="Z3" i="1" s="1"/>
  <c r="V3" i="1" a="1"/>
  <c r="V3" i="1" s="1"/>
  <c r="Y3" i="1" a="1"/>
  <c r="Y3" i="1" s="1"/>
  <c r="AD14" i="15" a="1"/>
  <c r="AD14" i="15" s="1"/>
  <c r="Z14" i="15" a="1"/>
  <c r="Z14" i="15" s="1"/>
  <c r="T14" i="15" a="1"/>
  <c r="T14" i="15" s="1"/>
  <c r="U14" i="15" a="1"/>
  <c r="U14" i="15" s="1"/>
  <c r="AE14" i="15" a="1"/>
  <c r="AE14" i="15" s="1"/>
  <c r="W14" i="15" a="1"/>
  <c r="W14" i="15" s="1"/>
  <c r="AA14" i="15" a="1"/>
  <c r="AA14" i="15" s="1"/>
  <c r="V14" i="15" a="1"/>
  <c r="V14" i="15" s="1"/>
  <c r="Y14" i="15" a="1"/>
  <c r="Y14" i="15" s="1"/>
  <c r="AC14" i="15" a="1"/>
  <c r="AC14" i="15" s="1"/>
  <c r="AB14" i="15" a="1"/>
  <c r="AB14" i="15" s="1"/>
  <c r="AA3" i="12" a="1"/>
  <c r="AA3" i="12" s="1"/>
  <c r="W3" i="12" a="1"/>
  <c r="W3" i="12" s="1"/>
  <c r="AB3" i="12" a="1"/>
  <c r="AB3" i="12" s="1"/>
  <c r="X3" i="12" a="1"/>
  <c r="X3" i="12" s="1"/>
  <c r="Y3" i="12" a="1"/>
  <c r="Y3" i="12" s="1"/>
  <c r="AC3" i="12" a="1"/>
  <c r="AC3" i="12" s="1"/>
  <c r="Z3" i="12" a="1"/>
  <c r="Z3" i="12" s="1"/>
  <c r="AD3" i="12" a="1"/>
  <c r="AD3" i="12" s="1"/>
  <c r="AE3" i="12" a="1"/>
  <c r="AE3" i="12" s="1"/>
  <c r="T3" i="12" a="1"/>
  <c r="T3" i="12" s="1"/>
  <c r="V3" i="12" a="1"/>
  <c r="V3" i="12" s="1"/>
  <c r="U3" i="12" a="1"/>
  <c r="U3" i="12" s="1"/>
  <c r="AE34" i="15" a="1"/>
  <c r="AE34" i="15" s="1"/>
  <c r="AC25" i="15" a="1"/>
  <c r="AC25" i="15" s="1"/>
  <c r="Y25" i="15" a="1"/>
  <c r="Y25" i="15" s="1"/>
  <c r="AE32" i="15" a="1"/>
  <c r="AE32" i="15" s="1"/>
  <c r="T25" i="15" a="1"/>
  <c r="T25" i="15" s="1"/>
  <c r="AE29" i="15" a="1"/>
  <c r="AE29" i="15" s="1"/>
  <c r="V25" i="15" a="1"/>
  <c r="V25" i="15" s="1"/>
  <c r="AD25" i="15" a="1"/>
  <c r="AD25" i="15" s="1"/>
  <c r="AE30" i="15" a="1"/>
  <c r="AE30" i="15" s="1"/>
  <c r="AE28" i="15" a="1"/>
  <c r="AE28" i="15" s="1"/>
  <c r="Z25" i="15" a="1"/>
  <c r="Z25" i="15" s="1"/>
  <c r="AE25" i="15" a="1"/>
  <c r="AE25" i="15" s="1"/>
  <c r="U25" i="15" a="1"/>
  <c r="U25" i="15" s="1"/>
  <c r="AE26" i="15" a="1"/>
  <c r="AE26" i="15" s="1"/>
  <c r="W25" i="15" a="1"/>
  <c r="W25" i="15" s="1"/>
  <c r="AA25" i="15" a="1"/>
  <c r="AA25" i="15" s="1"/>
  <c r="AE33" i="15" a="1"/>
  <c r="AE33" i="15" s="1"/>
  <c r="X25" i="15" a="1"/>
  <c r="X25" i="15" s="1"/>
  <c r="AE31" i="15" a="1"/>
  <c r="AE31" i="15" s="1"/>
  <c r="AB25" i="15" a="1"/>
  <c r="AB25" i="15" s="1"/>
  <c r="AE27" i="15" a="1"/>
  <c r="AE27" i="15" s="1"/>
  <c r="AC3" i="13" a="1"/>
  <c r="AC3" i="13" s="1"/>
  <c r="Z3" i="13" a="1"/>
  <c r="Z3" i="13" s="1"/>
  <c r="T3" i="13" a="1"/>
  <c r="T3" i="13" s="1"/>
  <c r="X3" i="13" a="1"/>
  <c r="X3" i="13" s="1"/>
  <c r="AD3" i="13" a="1"/>
  <c r="AD3" i="13" s="1"/>
  <c r="AE3" i="13" a="1"/>
  <c r="AE3" i="13" s="1"/>
  <c r="AA3" i="13" a="1"/>
  <c r="AA3" i="13" s="1"/>
  <c r="W3" i="13" a="1"/>
  <c r="W3" i="13" s="1"/>
  <c r="AB3" i="13" a="1"/>
  <c r="AB3" i="13" s="1"/>
  <c r="U3" i="13" a="1"/>
  <c r="U3" i="13" s="1"/>
  <c r="V3" i="13" a="1"/>
  <c r="V3" i="13" s="1"/>
  <c r="Y3" i="13" a="1"/>
  <c r="Y3" i="13" s="1"/>
  <c r="AE31" i="12" a="1"/>
  <c r="AE31" i="12" s="1"/>
  <c r="AB25" i="12" a="1"/>
  <c r="AB25" i="12" s="1"/>
  <c r="AE27" i="12" a="1"/>
  <c r="AE27" i="12" s="1"/>
  <c r="AE34" i="12" a="1"/>
  <c r="AE34" i="12" s="1"/>
  <c r="Y25" i="12" a="1"/>
  <c r="Y25" i="12" s="1"/>
  <c r="AC25" i="12" a="1"/>
  <c r="AC25" i="12" s="1"/>
  <c r="U25" i="12" a="1"/>
  <c r="U25" i="12" s="1"/>
  <c r="AE32" i="12" a="1"/>
  <c r="AE32" i="12" s="1"/>
  <c r="V25" i="12" a="1"/>
  <c r="V25" i="12" s="1"/>
  <c r="T25" i="12" a="1"/>
  <c r="T25" i="12" s="1"/>
  <c r="AE29" i="12" a="1"/>
  <c r="AE29" i="12" s="1"/>
  <c r="AE28" i="12" a="1"/>
  <c r="AE28" i="12" s="1"/>
  <c r="AE30" i="12" a="1"/>
  <c r="AE30" i="12" s="1"/>
  <c r="Z25" i="12" a="1"/>
  <c r="Z25" i="12" s="1"/>
  <c r="AE25" i="12" a="1"/>
  <c r="AE25" i="12" s="1"/>
  <c r="AE26" i="12" a="1"/>
  <c r="AE26" i="12" s="1"/>
  <c r="W25" i="12" a="1"/>
  <c r="W25" i="12" s="1"/>
  <c r="AA25" i="12" a="1"/>
  <c r="AA25" i="12" s="1"/>
  <c r="AE33" i="12" a="1"/>
  <c r="AE33" i="12" s="1"/>
  <c r="X25" i="12" a="1"/>
  <c r="X25" i="12" s="1"/>
  <c r="AD25" i="12" a="1"/>
  <c r="AD25" i="12" s="1"/>
  <c r="AE14" i="13" a="1"/>
  <c r="AE14" i="13" s="1"/>
  <c r="Y14" i="13" a="1"/>
  <c r="Y14" i="13" s="1"/>
  <c r="AD14" i="13" a="1"/>
  <c r="AD14" i="13" s="1"/>
  <c r="AC14" i="13" a="1"/>
  <c r="AC14" i="13" s="1"/>
  <c r="X14" i="13" a="1"/>
  <c r="X14" i="13" s="1"/>
  <c r="Z14" i="13" a="1"/>
  <c r="Z14" i="13" s="1"/>
  <c r="T14" i="13" a="1"/>
  <c r="T14" i="13" s="1"/>
  <c r="U14" i="13" a="1"/>
  <c r="U14" i="13" s="1"/>
  <c r="W14" i="13" a="1"/>
  <c r="W14" i="13" s="1"/>
  <c r="V14" i="13" a="1"/>
  <c r="V14" i="13" s="1"/>
  <c r="AA14" i="13" a="1"/>
  <c r="AA14" i="13" s="1"/>
  <c r="X25" i="14" a="1"/>
  <c r="X25" i="14" s="1"/>
  <c r="AE31" i="14" a="1"/>
  <c r="AE31" i="14" s="1"/>
  <c r="AB25" i="14" a="1"/>
  <c r="AB25" i="14" s="1"/>
  <c r="AE27" i="14" a="1"/>
  <c r="AE27" i="14" s="1"/>
  <c r="AE34" i="14" a="1"/>
  <c r="AE34" i="14" s="1"/>
  <c r="Y25" i="14" a="1"/>
  <c r="Y25" i="14" s="1"/>
  <c r="AC25" i="14" a="1"/>
  <c r="AC25" i="14" s="1"/>
  <c r="AE32" i="14" a="1"/>
  <c r="AE32" i="14" s="1"/>
  <c r="U25" i="14" a="1"/>
  <c r="U25" i="14" s="1"/>
  <c r="AE28" i="14" a="1"/>
  <c r="AE28" i="14" s="1"/>
  <c r="T25" i="14" a="1"/>
  <c r="T25" i="14" s="1"/>
  <c r="AE29" i="14" a="1"/>
  <c r="AE29" i="14" s="1"/>
  <c r="V25" i="14" a="1"/>
  <c r="V25" i="14" s="1"/>
  <c r="AD25" i="14" a="1"/>
  <c r="AD25" i="14" s="1"/>
  <c r="Z25" i="14" a="1"/>
  <c r="Z25" i="14" s="1"/>
  <c r="AE30" i="14" a="1"/>
  <c r="AE30" i="14" s="1"/>
  <c r="AE26" i="14" a="1"/>
  <c r="AE26" i="14" s="1"/>
  <c r="AE25" i="14" a="1"/>
  <c r="AE25" i="14" s="1"/>
  <c r="AA25" i="14" a="1"/>
  <c r="AA25" i="14" s="1"/>
  <c r="W25" i="14" a="1"/>
  <c r="W25" i="14" s="1"/>
  <c r="AE33" i="14" a="1"/>
  <c r="AE33" i="14" s="1"/>
  <c r="AE31" i="10" a="1"/>
  <c r="AE31" i="10" s="1"/>
  <c r="T25" i="10" a="1"/>
  <c r="T25" i="10" s="1"/>
  <c r="U25" i="1" a="1"/>
  <c r="U25" i="1" s="1"/>
  <c r="AE32" i="1" a="1"/>
  <c r="AE32" i="1" s="1"/>
  <c r="T25" i="1" a="1"/>
  <c r="T25" i="1" s="1"/>
  <c r="AE33" i="1" a="1"/>
  <c r="AE33" i="1" s="1"/>
  <c r="AE34" i="1" a="1"/>
  <c r="AE34" i="1" s="1"/>
  <c r="V25" i="1" a="1"/>
  <c r="V25" i="1" s="1"/>
  <c r="W25" i="1" a="1"/>
  <c r="W25" i="1" s="1"/>
  <c r="X25" i="1" a="1"/>
  <c r="X25" i="1" s="1"/>
  <c r="AE28" i="1" a="1"/>
  <c r="AE28" i="1" s="1"/>
  <c r="Y25" i="1" a="1"/>
  <c r="Y25" i="1" s="1"/>
  <c r="Z25" i="1" a="1"/>
  <c r="Z25" i="1" s="1"/>
  <c r="AE26" i="1" a="1"/>
  <c r="AE26" i="1" s="1"/>
  <c r="AA25" i="1" a="1"/>
  <c r="AA25" i="1" s="1"/>
  <c r="AE27" i="1" a="1"/>
  <c r="AE27" i="1" s="1"/>
  <c r="AB25" i="1" a="1"/>
  <c r="AB25" i="1" s="1"/>
  <c r="AC25" i="1" a="1"/>
  <c r="AC25" i="1" s="1"/>
  <c r="AE29" i="1" a="1"/>
  <c r="AE29" i="1" s="1"/>
  <c r="AD25" i="1" a="1"/>
  <c r="AD25" i="1" s="1"/>
  <c r="AE30" i="1" a="1"/>
  <c r="AE30" i="1" s="1"/>
  <c r="AE25" i="1" a="1"/>
  <c r="AE25" i="1" s="1"/>
  <c r="AE31" i="1" a="1"/>
  <c r="AE31" i="1" s="1"/>
  <c r="AC3" i="10" a="1"/>
  <c r="AC3" i="10" s="1"/>
  <c r="AD3" i="10" a="1"/>
  <c r="AD3" i="10" s="1"/>
  <c r="T3" i="10" a="1"/>
  <c r="T3" i="10" s="1"/>
  <c r="Y3" i="10" a="1"/>
  <c r="Y3" i="10" s="1"/>
  <c r="Z3" i="10" a="1"/>
  <c r="Z3" i="10" s="1"/>
  <c r="V3" i="10" a="1"/>
  <c r="V3" i="10" s="1"/>
  <c r="U3" i="10" a="1"/>
  <c r="U3" i="10" s="1"/>
  <c r="W3" i="10" a="1"/>
  <c r="W3" i="10" s="1"/>
  <c r="AE3" i="10" a="1"/>
  <c r="AE3" i="10" s="1"/>
  <c r="X3" i="10" a="1"/>
  <c r="X3" i="10" s="1"/>
  <c r="AA3" i="10" a="1"/>
  <c r="AA3" i="10" s="1"/>
  <c r="AB3" i="10" a="1"/>
  <c r="AB3" i="10" s="1"/>
  <c r="X14" i="15" a="1"/>
  <c r="X14" i="15" s="1"/>
  <c r="AE33" i="9" a="1"/>
  <c r="AE33" i="9" s="1"/>
  <c r="U25" i="9" a="1"/>
  <c r="U25" i="9" s="1"/>
  <c r="AE27" i="9" a="1"/>
  <c r="AE27" i="9" s="1"/>
  <c r="W25" i="9" a="1"/>
  <c r="W25" i="9" s="1"/>
  <c r="Y25" i="9" a="1"/>
  <c r="Y25" i="9" s="1"/>
  <c r="AE28" i="9" a="1"/>
  <c r="AE28" i="9" s="1"/>
  <c r="AC25" i="9" a="1"/>
  <c r="AC25" i="9" s="1"/>
  <c r="AE31" i="9" a="1"/>
  <c r="AE31" i="9" s="1"/>
  <c r="AB25" i="9" a="1"/>
  <c r="AB25" i="9" s="1"/>
  <c r="V25" i="9" a="1"/>
  <c r="V25" i="9" s="1"/>
  <c r="AD25" i="9" a="1"/>
  <c r="AD25" i="9" s="1"/>
  <c r="T25" i="9" a="1"/>
  <c r="T25" i="9" s="1"/>
  <c r="X25" i="9" a="1"/>
  <c r="X25" i="9" s="1"/>
  <c r="AE29" i="9" a="1"/>
  <c r="AE29" i="9" s="1"/>
  <c r="AE30" i="9" a="1"/>
  <c r="AE30" i="9" s="1"/>
  <c r="AE34" i="9" a="1"/>
  <c r="AE34" i="9" s="1"/>
  <c r="AA25" i="9" a="1"/>
  <c r="AA25" i="9" s="1"/>
  <c r="Z25" i="9" a="1"/>
  <c r="Z25" i="9" s="1"/>
  <c r="AE26" i="9" a="1"/>
  <c r="AE26" i="9" s="1"/>
  <c r="AE32" i="9" a="1"/>
  <c r="AE32" i="9" s="1"/>
  <c r="AE25" i="9" a="1"/>
  <c r="AE25" i="9" s="1"/>
  <c r="W3" i="9" a="1"/>
  <c r="W3" i="9" s="1"/>
  <c r="AA3" i="9" a="1"/>
  <c r="AA3" i="9" s="1"/>
  <c r="AC3" i="9" a="1"/>
  <c r="AC3" i="9" s="1"/>
  <c r="AD3" i="9" a="1"/>
  <c r="AD3" i="9" s="1"/>
  <c r="AB3" i="9" a="1"/>
  <c r="AB3" i="9" s="1"/>
  <c r="X3" i="9" a="1"/>
  <c r="X3" i="9" s="1"/>
  <c r="V3" i="9" a="1"/>
  <c r="V3" i="9" s="1"/>
  <c r="T3" i="9" a="1"/>
  <c r="T3" i="9" s="1"/>
  <c r="AE3" i="9" a="1"/>
  <c r="AE3" i="9" s="1"/>
  <c r="Y3" i="9" a="1"/>
  <c r="Y3" i="9" s="1"/>
  <c r="Z3" i="9" a="1"/>
  <c r="Z3" i="9" s="1"/>
  <c r="U3" i="9" a="1"/>
  <c r="U3" i="9" s="1"/>
  <c r="AC3" i="11" a="1"/>
  <c r="AC3" i="11" s="1"/>
  <c r="X3" i="11" a="1"/>
  <c r="X3" i="11" s="1"/>
  <c r="AA3" i="11" a="1"/>
  <c r="AA3" i="11" s="1"/>
  <c r="U3" i="11" a="1"/>
  <c r="U3" i="11" s="1"/>
  <c r="V3" i="11" a="1"/>
  <c r="V3" i="11" s="1"/>
  <c r="AD3" i="11" a="1"/>
  <c r="AD3" i="11" s="1"/>
  <c r="W3" i="11" a="1"/>
  <c r="W3" i="11" s="1"/>
  <c r="T3" i="11" a="1"/>
  <c r="T3" i="11" s="1"/>
  <c r="AE3" i="11" a="1"/>
  <c r="AE3" i="11" s="1"/>
  <c r="Y3" i="11" a="1"/>
  <c r="Y3" i="11" s="1"/>
  <c r="Z3" i="11" a="1"/>
  <c r="Z3" i="11" s="1"/>
  <c r="AB3" i="11" a="1"/>
  <c r="AB3" i="11" s="1"/>
  <c r="AE30" i="11" a="1"/>
  <c r="AE30" i="11" s="1"/>
  <c r="AE28" i="11" a="1"/>
  <c r="AE28" i="11" s="1"/>
  <c r="Y25" i="11" a="1"/>
  <c r="Y25" i="11" s="1"/>
  <c r="X25" i="11" a="1"/>
  <c r="X25" i="11" s="1"/>
  <c r="AE27" i="11" a="1"/>
  <c r="AE27" i="11" s="1"/>
  <c r="AE31" i="11" a="1"/>
  <c r="AE31" i="11" s="1"/>
  <c r="V25" i="11" a="1"/>
  <c r="V25" i="11" s="1"/>
  <c r="T25" i="11" a="1"/>
  <c r="T25" i="11" s="1"/>
  <c r="AE33" i="11" a="1"/>
  <c r="AE33" i="11" s="1"/>
  <c r="AA25" i="11" a="1"/>
  <c r="AA25" i="11" s="1"/>
  <c r="W25" i="11" a="1"/>
  <c r="W25" i="11" s="1"/>
  <c r="AE26" i="11" a="1"/>
  <c r="AE26" i="11" s="1"/>
  <c r="AE25" i="11" a="1"/>
  <c r="AE25" i="11" s="1"/>
  <c r="AE34" i="11" a="1"/>
  <c r="AE34" i="11" s="1"/>
  <c r="AE29" i="11" a="1"/>
  <c r="AE29" i="11" s="1"/>
  <c r="Z25" i="11" a="1"/>
  <c r="Z25" i="11" s="1"/>
  <c r="AB25" i="11" a="1"/>
  <c r="AB25" i="11" s="1"/>
  <c r="AD25" i="11" a="1"/>
  <c r="AD25" i="11" s="1"/>
  <c r="AC25" i="11" a="1"/>
  <c r="AC25" i="11" s="1"/>
  <c r="AE32" i="11" a="1"/>
  <c r="AE32" i="11" s="1"/>
  <c r="U25" i="11" a="1"/>
  <c r="U25" i="11" s="1"/>
  <c r="Y14" i="9" a="1"/>
  <c r="Y14" i="9" s="1"/>
  <c r="Z14" i="9" a="1"/>
  <c r="Z14" i="9" s="1"/>
  <c r="AD14" i="9" a="1"/>
  <c r="AD14" i="9" s="1"/>
  <c r="X14" i="9" a="1"/>
  <c r="X14" i="9" s="1"/>
  <c r="V14" i="9" a="1"/>
  <c r="V14" i="9" s="1"/>
  <c r="AE14" i="9" a="1"/>
  <c r="AE14" i="9" s="1"/>
  <c r="AC14" i="9" a="1"/>
  <c r="AC14" i="9" s="1"/>
  <c r="AB14" i="9" a="1"/>
  <c r="AB14" i="9" s="1"/>
  <c r="AA14" i="9" a="1"/>
  <c r="AA14" i="9" s="1"/>
  <c r="T14" i="9" a="1"/>
  <c r="T14" i="9" s="1"/>
  <c r="W14" i="9" a="1"/>
  <c r="W14" i="9" s="1"/>
  <c r="U14" i="9" a="1"/>
  <c r="U14" i="9" s="1"/>
  <c r="P6" i="13" l="1"/>
  <c r="T6" i="6" s="1"/>
  <c r="P25" i="13"/>
  <c r="P9" i="13"/>
  <c r="P22" i="13"/>
  <c r="P5" i="13"/>
  <c r="T4" i="6" s="1"/>
  <c r="P19" i="13"/>
  <c r="P11" i="13"/>
  <c r="P24" i="13"/>
  <c r="P7" i="13"/>
  <c r="T5" i="6" s="1"/>
  <c r="P8" i="13"/>
  <c r="P12" i="13"/>
  <c r="P20" i="13"/>
  <c r="P4" i="13"/>
  <c r="T7" i="6" s="1"/>
  <c r="P17" i="13"/>
  <c r="P18" i="13"/>
  <c r="P23" i="13"/>
  <c r="P3" i="13"/>
  <c r="T3" i="6" s="1"/>
  <c r="P16" i="13"/>
  <c r="P14" i="13"/>
  <c r="P21" i="13"/>
  <c r="P15" i="13"/>
  <c r="P26" i="13"/>
  <c r="P10" i="13"/>
  <c r="P13" i="13"/>
  <c r="P25" i="10"/>
  <c r="P3" i="10"/>
  <c r="P9" i="10"/>
  <c r="P10" i="10"/>
  <c r="R17" i="4" s="1"/>
  <c r="P19" i="10"/>
  <c r="R20" i="4" s="1"/>
  <c r="P12" i="10"/>
  <c r="P24" i="10"/>
  <c r="P20" i="10"/>
  <c r="P18" i="10"/>
  <c r="P23" i="10"/>
  <c r="P11" i="10"/>
  <c r="R4" i="4" s="1"/>
  <c r="P6" i="10"/>
  <c r="P5" i="10"/>
  <c r="P17" i="10"/>
  <c r="P21" i="10"/>
  <c r="P15" i="10"/>
  <c r="R26" i="4" s="1"/>
  <c r="P4" i="10"/>
  <c r="P13" i="10"/>
  <c r="P14" i="10"/>
  <c r="R14" i="4" s="1"/>
  <c r="P16" i="10"/>
  <c r="P22" i="10"/>
  <c r="P7" i="10"/>
  <c r="P26" i="10"/>
  <c r="P8" i="10"/>
  <c r="P4" i="15"/>
  <c r="R4" i="6" s="1"/>
  <c r="P22" i="15"/>
  <c r="P18" i="15"/>
  <c r="P19" i="15"/>
  <c r="P9" i="15"/>
  <c r="P16" i="15"/>
  <c r="P24" i="15"/>
  <c r="P13" i="15"/>
  <c r="P21" i="15"/>
  <c r="P5" i="15"/>
  <c r="R6" i="6" s="1"/>
  <c r="P20" i="15"/>
  <c r="P11" i="15"/>
  <c r="P14" i="15"/>
  <c r="P26" i="15"/>
  <c r="P7" i="15"/>
  <c r="R5" i="6" s="1"/>
  <c r="P25" i="15"/>
  <c r="P15" i="15"/>
  <c r="P8" i="15"/>
  <c r="P3" i="15"/>
  <c r="R7" i="6" s="1"/>
  <c r="P17" i="15"/>
  <c r="P12" i="15"/>
  <c r="P10" i="15"/>
  <c r="P23" i="15"/>
  <c r="P6" i="15"/>
  <c r="R3" i="6" s="1"/>
  <c r="P12" i="14"/>
  <c r="P9" i="14"/>
  <c r="P16" i="14"/>
  <c r="P23" i="14"/>
  <c r="P11" i="14"/>
  <c r="P3" i="14"/>
  <c r="S7" i="6" s="1"/>
  <c r="P20" i="14"/>
  <c r="P6" i="14"/>
  <c r="S5" i="6" s="1"/>
  <c r="P14" i="14"/>
  <c r="P18" i="14"/>
  <c r="P21" i="14"/>
  <c r="P25" i="14"/>
  <c r="P10" i="14"/>
  <c r="P24" i="14"/>
  <c r="P8" i="14"/>
  <c r="P19" i="14"/>
  <c r="P5" i="14"/>
  <c r="S6" i="6" s="1"/>
  <c r="P13" i="14"/>
  <c r="P17" i="14"/>
  <c r="P15" i="14"/>
  <c r="P26" i="14"/>
  <c r="P4" i="14"/>
  <c r="P7" i="14"/>
  <c r="P22" i="14"/>
  <c r="P14" i="11"/>
  <c r="T20" i="4" s="1"/>
  <c r="P17" i="11"/>
  <c r="P10" i="11"/>
  <c r="P18" i="11"/>
  <c r="P11" i="11"/>
  <c r="T14" i="4" s="1"/>
  <c r="P5" i="11"/>
  <c r="T3" i="4" s="1"/>
  <c r="P4" i="11"/>
  <c r="P9" i="11"/>
  <c r="T4" i="4" s="1"/>
  <c r="P15" i="11"/>
  <c r="P23" i="11"/>
  <c r="P20" i="11"/>
  <c r="P19" i="11"/>
  <c r="P13" i="11"/>
  <c r="P25" i="11"/>
  <c r="P7" i="11"/>
  <c r="P6" i="11"/>
  <c r="P8" i="11"/>
  <c r="P16" i="11"/>
  <c r="T25" i="4" s="1"/>
  <c r="P3" i="11"/>
  <c r="P26" i="11"/>
  <c r="P24" i="11"/>
  <c r="P21" i="11"/>
  <c r="P12" i="11"/>
  <c r="P22" i="11"/>
  <c r="P3" i="9"/>
  <c r="P24" i="9"/>
  <c r="P19" i="9"/>
  <c r="S12" i="4" s="1"/>
  <c r="P26" i="9"/>
  <c r="P10" i="9"/>
  <c r="P23" i="9"/>
  <c r="P22" i="9"/>
  <c r="P21" i="9"/>
  <c r="P12" i="9"/>
  <c r="P11" i="9"/>
  <c r="S4" i="4" s="1"/>
  <c r="P9" i="9"/>
  <c r="P4" i="9"/>
  <c r="P25" i="9"/>
  <c r="P18" i="9"/>
  <c r="P6" i="9"/>
  <c r="P17" i="9"/>
  <c r="P13" i="9"/>
  <c r="P8" i="9"/>
  <c r="P15" i="9"/>
  <c r="S26" i="4" s="1"/>
  <c r="P16" i="9"/>
  <c r="S20" i="4" s="1"/>
  <c r="P14" i="9"/>
  <c r="S14" i="4" s="1"/>
  <c r="P5" i="9"/>
  <c r="P7" i="9"/>
  <c r="P20" i="9"/>
  <c r="S25" i="4" s="1"/>
  <c r="P23" i="12"/>
  <c r="P4" i="12"/>
  <c r="Q3" i="6" s="1"/>
  <c r="P3" i="12"/>
  <c r="Q7" i="6" s="1"/>
  <c r="P11" i="12"/>
  <c r="P8" i="12"/>
  <c r="P9" i="12"/>
  <c r="P6" i="12"/>
  <c r="Q5" i="6" s="1"/>
  <c r="P22" i="12"/>
  <c r="P7" i="12"/>
  <c r="Q6" i="6" s="1"/>
  <c r="P19" i="12"/>
  <c r="P24" i="12"/>
  <c r="P17" i="12"/>
  <c r="P12" i="12"/>
  <c r="P13" i="12"/>
  <c r="P20" i="12"/>
  <c r="P18" i="12"/>
  <c r="P21" i="12"/>
  <c r="P25" i="12"/>
  <c r="P15" i="12"/>
  <c r="P16" i="12"/>
  <c r="P14" i="12"/>
  <c r="P26" i="12"/>
  <c r="P5" i="12"/>
  <c r="Q4" i="6" s="1"/>
  <c r="P10" i="12"/>
  <c r="J11" i="9"/>
  <c r="K19" i="4" s="1"/>
  <c r="J18" i="9"/>
  <c r="J17" i="9"/>
  <c r="J15" i="9"/>
  <c r="J8" i="9"/>
  <c r="J12" i="9"/>
  <c r="J9" i="9"/>
  <c r="J13" i="9"/>
  <c r="K25" i="4" s="1"/>
  <c r="J21" i="9"/>
  <c r="J26" i="9"/>
  <c r="J16" i="9"/>
  <c r="J24" i="9"/>
  <c r="J22" i="9"/>
  <c r="J25" i="9"/>
  <c r="J3" i="9"/>
  <c r="J19" i="9"/>
  <c r="J7" i="9"/>
  <c r="J10" i="9"/>
  <c r="K5" i="4" s="1"/>
  <c r="J20" i="9"/>
  <c r="J4" i="9"/>
  <c r="K16" i="4" s="1"/>
  <c r="J23" i="9"/>
  <c r="J5" i="9"/>
  <c r="K10" i="4" s="1"/>
  <c r="J6" i="9"/>
  <c r="J14" i="9"/>
  <c r="M11" i="11"/>
  <c r="P20" i="4" s="1"/>
  <c r="M9" i="11"/>
  <c r="P5" i="4" s="1"/>
  <c r="M12" i="11"/>
  <c r="P23" i="4" s="1"/>
  <c r="M22" i="11"/>
  <c r="M26" i="11"/>
  <c r="M8" i="11"/>
  <c r="M16" i="11"/>
  <c r="M17" i="11"/>
  <c r="M4" i="11"/>
  <c r="P11" i="4" s="1"/>
  <c r="M25" i="11"/>
  <c r="M10" i="11"/>
  <c r="P22" i="4" s="1"/>
  <c r="M18" i="11"/>
  <c r="M13" i="11"/>
  <c r="M23" i="11"/>
  <c r="M21" i="11"/>
  <c r="M15" i="11"/>
  <c r="M19" i="11"/>
  <c r="M6" i="11"/>
  <c r="M24" i="11"/>
  <c r="M7" i="11"/>
  <c r="M3" i="11"/>
  <c r="M20" i="11"/>
  <c r="M5" i="11"/>
  <c r="P17" i="4" s="1"/>
  <c r="M14" i="11"/>
  <c r="G25" i="11"/>
  <c r="G16" i="11"/>
  <c r="H25" i="4" s="1"/>
  <c r="G12" i="11"/>
  <c r="G7" i="11"/>
  <c r="G3" i="11"/>
  <c r="G18" i="11"/>
  <c r="G14" i="11"/>
  <c r="H23" i="4" s="1"/>
  <c r="G5" i="11"/>
  <c r="G20" i="11"/>
  <c r="G19" i="11"/>
  <c r="G26" i="11"/>
  <c r="G22" i="11"/>
  <c r="G9" i="11"/>
  <c r="G15" i="11"/>
  <c r="G17" i="11"/>
  <c r="H16" i="4" s="1"/>
  <c r="G11" i="11"/>
  <c r="G6" i="11"/>
  <c r="H3" i="4" s="1"/>
  <c r="G24" i="11"/>
  <c r="G21" i="11"/>
  <c r="G13" i="11"/>
  <c r="H20" i="4" s="1"/>
  <c r="G8" i="11"/>
  <c r="G4" i="11"/>
  <c r="G23" i="11"/>
  <c r="G10" i="11"/>
  <c r="G21" i="9"/>
  <c r="G15" i="9"/>
  <c r="G8" i="9"/>
  <c r="G23" i="9"/>
  <c r="G10" i="9"/>
  <c r="G16" i="9"/>
  <c r="G12" i="9"/>
  <c r="G25" i="9"/>
  <c r="G18" i="9"/>
  <c r="G20" i="4" s="1"/>
  <c r="G14" i="9"/>
  <c r="G5" i="9"/>
  <c r="G20" i="9"/>
  <c r="G7" i="9"/>
  <c r="G3" i="9"/>
  <c r="G9" i="9"/>
  <c r="G13" i="9"/>
  <c r="G16" i="4" s="1"/>
  <c r="G4" i="9"/>
  <c r="G7" i="4" s="1"/>
  <c r="G26" i="9"/>
  <c r="G17" i="9"/>
  <c r="G23" i="4" s="1"/>
  <c r="G22" i="9"/>
  <c r="G19" i="9"/>
  <c r="G24" i="9"/>
  <c r="G6" i="9"/>
  <c r="G11" i="4" s="1"/>
  <c r="G11" i="9"/>
  <c r="M16" i="9"/>
  <c r="M6" i="9"/>
  <c r="O17" i="4" s="1"/>
  <c r="M22" i="9"/>
  <c r="M20" i="9"/>
  <c r="M10" i="9"/>
  <c r="M18" i="9"/>
  <c r="M25" i="9"/>
  <c r="M13" i="9"/>
  <c r="O20" i="4" s="1"/>
  <c r="M19" i="9"/>
  <c r="M11" i="9"/>
  <c r="M23" i="9"/>
  <c r="M15" i="9"/>
  <c r="M24" i="9"/>
  <c r="M4" i="9"/>
  <c r="M9" i="9"/>
  <c r="O5" i="4" s="1"/>
  <c r="M17" i="9"/>
  <c r="M21" i="9"/>
  <c r="M8" i="9"/>
  <c r="M3" i="9"/>
  <c r="M7" i="9"/>
  <c r="M26" i="9"/>
  <c r="M5" i="9"/>
  <c r="O11" i="4" s="1"/>
  <c r="M12" i="9"/>
  <c r="M14" i="9"/>
  <c r="O23" i="4" s="1"/>
  <c r="G14" i="10"/>
  <c r="G21" i="10"/>
  <c r="G18" i="10"/>
  <c r="F20" i="4" s="1"/>
  <c r="G24" i="10"/>
  <c r="G6" i="10"/>
  <c r="G13" i="10"/>
  <c r="G22" i="10"/>
  <c r="G12" i="10"/>
  <c r="G4" i="10"/>
  <c r="G16" i="10"/>
  <c r="G26" i="10"/>
  <c r="G25" i="10"/>
  <c r="G9" i="10"/>
  <c r="G19" i="10"/>
  <c r="G10" i="10"/>
  <c r="F4" i="4" s="1"/>
  <c r="G11" i="10"/>
  <c r="G23" i="10"/>
  <c r="G3" i="10"/>
  <c r="G20" i="10"/>
  <c r="G15" i="10"/>
  <c r="F23" i="4" s="1"/>
  <c r="G7" i="10"/>
  <c r="G8" i="10"/>
  <c r="F17" i="4" s="1"/>
  <c r="G5" i="10"/>
  <c r="F3" i="4" s="1"/>
  <c r="G17" i="10"/>
  <c r="F19" i="4" s="1"/>
  <c r="M15" i="1"/>
  <c r="M20" i="1"/>
  <c r="M21" i="1"/>
  <c r="M13" i="1"/>
  <c r="M23" i="4" s="1"/>
  <c r="M11" i="1"/>
  <c r="M26" i="1"/>
  <c r="M12" i="1"/>
  <c r="M3" i="1"/>
  <c r="M5" i="1"/>
  <c r="M11" i="4" s="1"/>
  <c r="M25" i="1"/>
  <c r="M24" i="1"/>
  <c r="M19" i="1"/>
  <c r="M16" i="1"/>
  <c r="M17" i="1"/>
  <c r="M6" i="1"/>
  <c r="M18" i="1"/>
  <c r="M22" i="1"/>
  <c r="M10" i="1"/>
  <c r="M5" i="4" s="1"/>
  <c r="M7" i="1"/>
  <c r="M17" i="4" s="1"/>
  <c r="M9" i="1"/>
  <c r="M14" i="1"/>
  <c r="M20" i="4" s="1"/>
  <c r="M23" i="1"/>
  <c r="M4" i="1"/>
  <c r="M8" i="1"/>
  <c r="M22" i="14"/>
  <c r="M11" i="14"/>
  <c r="M13" i="14"/>
  <c r="M6" i="14"/>
  <c r="O7" i="6" s="1"/>
  <c r="M15" i="14"/>
  <c r="M17" i="14"/>
  <c r="M5" i="14"/>
  <c r="M8" i="14"/>
  <c r="M23" i="14"/>
  <c r="M10" i="14"/>
  <c r="M4" i="14"/>
  <c r="M25" i="14"/>
  <c r="M19" i="14"/>
  <c r="M16" i="14"/>
  <c r="M21" i="14"/>
  <c r="M12" i="14"/>
  <c r="M18" i="14"/>
  <c r="M14" i="14"/>
  <c r="M20" i="14"/>
  <c r="M7" i="14"/>
  <c r="O8" i="6" s="1"/>
  <c r="M3" i="14"/>
  <c r="M9" i="14"/>
  <c r="M24" i="14"/>
  <c r="M26" i="14"/>
  <c r="J8" i="13"/>
  <c r="J24" i="13"/>
  <c r="J23" i="13"/>
  <c r="J13" i="13"/>
  <c r="J10" i="13"/>
  <c r="J17" i="13"/>
  <c r="J25" i="13"/>
  <c r="J16" i="13"/>
  <c r="J12" i="13"/>
  <c r="J18" i="13"/>
  <c r="J14" i="13"/>
  <c r="J5" i="13"/>
  <c r="L5" i="6" s="1"/>
  <c r="Z5" i="6" s="1"/>
  <c r="J19" i="13"/>
  <c r="J20" i="13"/>
  <c r="J7" i="13"/>
  <c r="J3" i="13"/>
  <c r="J22" i="13"/>
  <c r="J9" i="13"/>
  <c r="J15" i="13"/>
  <c r="J26" i="13"/>
  <c r="J11" i="13"/>
  <c r="J4" i="13"/>
  <c r="J6" i="13"/>
  <c r="J21" i="13"/>
  <c r="M24" i="12"/>
  <c r="M5" i="12"/>
  <c r="M5" i="6" s="1"/>
  <c r="M15" i="12"/>
  <c r="M16" i="12"/>
  <c r="M12" i="12"/>
  <c r="M17" i="12"/>
  <c r="M13" i="12"/>
  <c r="M21" i="12"/>
  <c r="M4" i="12"/>
  <c r="M7" i="6" s="1"/>
  <c r="M10" i="12"/>
  <c r="M6" i="12"/>
  <c r="M6" i="6" s="1"/>
  <c r="M25" i="12"/>
  <c r="M19" i="12"/>
  <c r="M18" i="12"/>
  <c r="M8" i="12"/>
  <c r="M14" i="12"/>
  <c r="M20" i="12"/>
  <c r="M7" i="12"/>
  <c r="M8" i="6" s="1"/>
  <c r="M3" i="12"/>
  <c r="M4" i="6" s="1"/>
  <c r="M26" i="12"/>
  <c r="M22" i="12"/>
  <c r="M11" i="12"/>
  <c r="M23" i="12"/>
  <c r="M9" i="12"/>
  <c r="G18" i="13"/>
  <c r="G14" i="13"/>
  <c r="G5" i="13"/>
  <c r="H5" i="6" s="1"/>
  <c r="G20" i="13"/>
  <c r="G7" i="13"/>
  <c r="G3" i="13"/>
  <c r="G9" i="13"/>
  <c r="G19" i="13"/>
  <c r="G26" i="13"/>
  <c r="G13" i="13"/>
  <c r="G22" i="13"/>
  <c r="G4" i="13"/>
  <c r="H3" i="6" s="1"/>
  <c r="G24" i="13"/>
  <c r="G6" i="13"/>
  <c r="H8" i="6" s="1"/>
  <c r="G11" i="13"/>
  <c r="G21" i="13"/>
  <c r="G15" i="13"/>
  <c r="G8" i="13"/>
  <c r="G23" i="13"/>
  <c r="G10" i="13"/>
  <c r="G25" i="13"/>
  <c r="G16" i="13"/>
  <c r="G12" i="13"/>
  <c r="G17" i="13"/>
  <c r="M18" i="15"/>
  <c r="M14" i="15"/>
  <c r="M20" i="15"/>
  <c r="M7" i="15"/>
  <c r="N8" i="6" s="1"/>
  <c r="M3" i="15"/>
  <c r="M11" i="15"/>
  <c r="M17" i="15"/>
  <c r="M26" i="15"/>
  <c r="M22" i="15"/>
  <c r="M9" i="15"/>
  <c r="M24" i="15"/>
  <c r="M5" i="15"/>
  <c r="N6" i="6" s="1"/>
  <c r="M8" i="15"/>
  <c r="M15" i="15"/>
  <c r="M21" i="15"/>
  <c r="M13" i="15"/>
  <c r="M10" i="15"/>
  <c r="M6" i="15"/>
  <c r="N5" i="6" s="1"/>
  <c r="M25" i="15"/>
  <c r="M4" i="15"/>
  <c r="M16" i="15"/>
  <c r="M19" i="15"/>
  <c r="M12" i="15"/>
  <c r="M23" i="15"/>
  <c r="G8" i="12"/>
  <c r="G26" i="12"/>
  <c r="G22" i="12"/>
  <c r="G9" i="12"/>
  <c r="G24" i="12"/>
  <c r="G17" i="12"/>
  <c r="G11" i="12"/>
  <c r="G6" i="12"/>
  <c r="G15" i="12"/>
  <c r="G21" i="12"/>
  <c r="G13" i="12"/>
  <c r="G23" i="12"/>
  <c r="G4" i="12"/>
  <c r="E4" i="6" s="1"/>
  <c r="G10" i="12"/>
  <c r="G25" i="12"/>
  <c r="G16" i="12"/>
  <c r="G12" i="12"/>
  <c r="G18" i="12"/>
  <c r="G14" i="12"/>
  <c r="G7" i="12"/>
  <c r="G3" i="12"/>
  <c r="E3" i="6" s="1"/>
  <c r="G19" i="12"/>
  <c r="G5" i="12"/>
  <c r="E5" i="6" s="1"/>
  <c r="G20" i="12"/>
  <c r="J11" i="15"/>
  <c r="J8" i="15"/>
  <c r="J4" i="15"/>
  <c r="J8" i="6" s="1"/>
  <c r="J23" i="15"/>
  <c r="J13" i="15"/>
  <c r="J10" i="15"/>
  <c r="J17" i="15"/>
  <c r="J25" i="15"/>
  <c r="J21" i="15"/>
  <c r="J16" i="15"/>
  <c r="J12" i="15"/>
  <c r="J18" i="15"/>
  <c r="J14" i="15"/>
  <c r="J5" i="15"/>
  <c r="J9" i="15"/>
  <c r="J15" i="15"/>
  <c r="J20" i="15"/>
  <c r="J7" i="15"/>
  <c r="J3" i="15"/>
  <c r="J22" i="15"/>
  <c r="J26" i="15"/>
  <c r="J6" i="15"/>
  <c r="J19" i="15"/>
  <c r="J24" i="15"/>
  <c r="G23" i="1"/>
  <c r="G4" i="1"/>
  <c r="G9" i="1"/>
  <c r="G13" i="1"/>
  <c r="G17" i="1"/>
  <c r="E23" i="4" s="1"/>
  <c r="G3" i="1"/>
  <c r="G16" i="1"/>
  <c r="G18" i="1"/>
  <c r="G8" i="1"/>
  <c r="G11" i="1"/>
  <c r="G24" i="1"/>
  <c r="G6" i="1"/>
  <c r="E11" i="4" s="1"/>
  <c r="G5" i="1"/>
  <c r="G25" i="1"/>
  <c r="G10" i="1"/>
  <c r="G7" i="1"/>
  <c r="G19" i="1"/>
  <c r="G12" i="1"/>
  <c r="G20" i="1"/>
  <c r="G26" i="1"/>
  <c r="G15" i="1"/>
  <c r="E13" i="4" s="1"/>
  <c r="G21" i="1"/>
  <c r="G22" i="1"/>
  <c r="G14" i="1"/>
  <c r="J14" i="14"/>
  <c r="J5" i="14"/>
  <c r="K5" i="6" s="1"/>
  <c r="J7" i="14"/>
  <c r="J3" i="14"/>
  <c r="J22" i="14"/>
  <c r="J20" i="14"/>
  <c r="J9" i="14"/>
  <c r="J11" i="14"/>
  <c r="J13" i="14"/>
  <c r="J4" i="14"/>
  <c r="J26" i="14"/>
  <c r="J24" i="14"/>
  <c r="J6" i="14"/>
  <c r="J15" i="14"/>
  <c r="J8" i="14"/>
  <c r="J21" i="14"/>
  <c r="J23" i="14"/>
  <c r="J17" i="14"/>
  <c r="J10" i="14"/>
  <c r="J19" i="14"/>
  <c r="J25" i="14"/>
  <c r="J16" i="14"/>
  <c r="J12" i="14"/>
  <c r="J18" i="14"/>
  <c r="G6" i="15"/>
  <c r="F8" i="6" s="1"/>
  <c r="G11" i="15"/>
  <c r="G21" i="15"/>
  <c r="G15" i="15"/>
  <c r="G8" i="15"/>
  <c r="G19" i="15"/>
  <c r="G23" i="15"/>
  <c r="G10" i="15"/>
  <c r="G25" i="15"/>
  <c r="G16" i="15"/>
  <c r="G12" i="15"/>
  <c r="G7" i="15"/>
  <c r="G3" i="15"/>
  <c r="G18" i="15"/>
  <c r="G14" i="15"/>
  <c r="G5" i="15"/>
  <c r="F5" i="6" s="1"/>
  <c r="G20" i="15"/>
  <c r="G4" i="15"/>
  <c r="F3" i="6" s="1"/>
  <c r="G17" i="15"/>
  <c r="G26" i="15"/>
  <c r="G22" i="15"/>
  <c r="G9" i="15"/>
  <c r="G13" i="15"/>
  <c r="G24" i="15"/>
  <c r="M26" i="10"/>
  <c r="M21" i="10"/>
  <c r="M17" i="10"/>
  <c r="M23" i="10"/>
  <c r="M13" i="10"/>
  <c r="N23" i="4" s="1"/>
  <c r="M16" i="10"/>
  <c r="M14" i="10"/>
  <c r="N20" i="4" s="1"/>
  <c r="M24" i="10"/>
  <c r="M3" i="10"/>
  <c r="M7" i="10"/>
  <c r="M15" i="10"/>
  <c r="M8" i="10"/>
  <c r="M12" i="10"/>
  <c r="M6" i="10"/>
  <c r="N17" i="4" s="1"/>
  <c r="M19" i="10"/>
  <c r="M20" i="10"/>
  <c r="M22" i="10"/>
  <c r="M10" i="10"/>
  <c r="M25" i="10"/>
  <c r="M4" i="10"/>
  <c r="N11" i="4" s="1"/>
  <c r="M5" i="10"/>
  <c r="M11" i="10"/>
  <c r="M18" i="10"/>
  <c r="M9" i="10"/>
  <c r="N5" i="4" s="1"/>
  <c r="P18" i="1"/>
  <c r="Q20" i="4" s="1"/>
  <c r="P4" i="1"/>
  <c r="P20" i="1"/>
  <c r="P7" i="1"/>
  <c r="Q3" i="4" s="1"/>
  <c r="P16" i="1"/>
  <c r="Q14" i="4" s="1"/>
  <c r="P19" i="1"/>
  <c r="P12" i="1"/>
  <c r="Q4" i="4" s="1"/>
  <c r="P14" i="1"/>
  <c r="P24" i="1"/>
  <c r="P21" i="1"/>
  <c r="Q25" i="4" s="1"/>
  <c r="P6" i="1"/>
  <c r="P5" i="1"/>
  <c r="P22" i="1"/>
  <c r="P25" i="1"/>
  <c r="P23" i="1"/>
  <c r="Q24" i="4" s="1"/>
  <c r="P3" i="1"/>
  <c r="P9" i="1"/>
  <c r="P10" i="1"/>
  <c r="P26" i="1"/>
  <c r="P8" i="1"/>
  <c r="P15" i="1"/>
  <c r="P17" i="1"/>
  <c r="Q26" i="4" s="1"/>
  <c r="P11" i="1"/>
  <c r="Q17" i="4" s="1"/>
  <c r="P13" i="1"/>
  <c r="J11" i="12"/>
  <c r="J19" i="12"/>
  <c r="J13" i="12"/>
  <c r="J8" i="12"/>
  <c r="J4" i="12"/>
  <c r="I8" i="6" s="1"/>
  <c r="J23" i="12"/>
  <c r="J17" i="12"/>
  <c r="J25" i="12"/>
  <c r="J6" i="12"/>
  <c r="J16" i="12"/>
  <c r="J12" i="12"/>
  <c r="J18" i="12"/>
  <c r="J14" i="12"/>
  <c r="J5" i="12"/>
  <c r="J20" i="12"/>
  <c r="J9" i="12"/>
  <c r="J21" i="12"/>
  <c r="J7" i="12"/>
  <c r="J3" i="12"/>
  <c r="J22" i="12"/>
  <c r="J26" i="12"/>
  <c r="J10" i="12"/>
  <c r="J24" i="12"/>
  <c r="J15" i="12"/>
  <c r="J10" i="11"/>
  <c r="L25" i="4" s="1"/>
  <c r="J11" i="11"/>
  <c r="J14" i="11"/>
  <c r="J13" i="11"/>
  <c r="J26" i="11"/>
  <c r="J23" i="11"/>
  <c r="J18" i="11"/>
  <c r="J4" i="11"/>
  <c r="J24" i="11"/>
  <c r="J8" i="11"/>
  <c r="J22" i="11"/>
  <c r="J12" i="11"/>
  <c r="L19" i="4" s="1"/>
  <c r="J21" i="11"/>
  <c r="J3" i="11"/>
  <c r="J16" i="11"/>
  <c r="J7" i="11"/>
  <c r="J19" i="11"/>
  <c r="J20" i="11"/>
  <c r="J25" i="11"/>
  <c r="J15" i="11"/>
  <c r="J9" i="11"/>
  <c r="J17" i="11"/>
  <c r="J5" i="11"/>
  <c r="J6" i="11"/>
  <c r="G23" i="14"/>
  <c r="G10" i="14"/>
  <c r="G16" i="14"/>
  <c r="G12" i="14"/>
  <c r="G5" i="14"/>
  <c r="G5" i="6" s="1"/>
  <c r="G20" i="14"/>
  <c r="G18" i="14"/>
  <c r="G14" i="14"/>
  <c r="G7" i="14"/>
  <c r="G3" i="14"/>
  <c r="G9" i="14"/>
  <c r="G11" i="14"/>
  <c r="G26" i="14"/>
  <c r="G22" i="14"/>
  <c r="G19" i="14"/>
  <c r="G13" i="14"/>
  <c r="G24" i="14"/>
  <c r="G4" i="14"/>
  <c r="G25" i="14"/>
  <c r="G6" i="14"/>
  <c r="G8" i="6" s="1"/>
  <c r="G15" i="14"/>
  <c r="G21" i="14"/>
  <c r="G17" i="14"/>
  <c r="G8" i="14"/>
  <c r="J3" i="10"/>
  <c r="J22" i="10"/>
  <c r="J4" i="10"/>
  <c r="J26" i="10"/>
  <c r="J21" i="10"/>
  <c r="J9" i="10"/>
  <c r="J11" i="10"/>
  <c r="J13" i="10"/>
  <c r="J6" i="10"/>
  <c r="J24" i="10"/>
  <c r="J8" i="10"/>
  <c r="J15" i="10"/>
  <c r="J23" i="10"/>
  <c r="J19" i="10"/>
  <c r="J10" i="10"/>
  <c r="J19" i="4" s="1"/>
  <c r="J17" i="10"/>
  <c r="J25" i="10"/>
  <c r="J16" i="10"/>
  <c r="J12" i="10"/>
  <c r="J25" i="4" s="1"/>
  <c r="J18" i="10"/>
  <c r="J14" i="10"/>
  <c r="J5" i="10"/>
  <c r="J10" i="4" s="1"/>
  <c r="J20" i="10"/>
  <c r="J7" i="10"/>
  <c r="M7" i="13"/>
  <c r="P8" i="6" s="1"/>
  <c r="M3" i="13"/>
  <c r="P7" i="6" s="1"/>
  <c r="M21" i="13"/>
  <c r="M26" i="13"/>
  <c r="M22" i="13"/>
  <c r="M9" i="13"/>
  <c r="M24" i="13"/>
  <c r="M11" i="13"/>
  <c r="M17" i="13"/>
  <c r="M13" i="13"/>
  <c r="M6" i="13"/>
  <c r="M8" i="13"/>
  <c r="M15" i="13"/>
  <c r="M5" i="13"/>
  <c r="P5" i="6" s="1"/>
  <c r="M23" i="13"/>
  <c r="M10" i="13"/>
  <c r="M4" i="13"/>
  <c r="P4" i="6" s="1"/>
  <c r="M25" i="13"/>
  <c r="M19" i="13"/>
  <c r="M16" i="13"/>
  <c r="M12" i="13"/>
  <c r="M18" i="13"/>
  <c r="M14" i="13"/>
  <c r="M20" i="13"/>
  <c r="J10" i="1"/>
  <c r="J17" i="1"/>
  <c r="J9" i="1"/>
  <c r="I19" i="4" s="1"/>
  <c r="J14" i="1"/>
  <c r="J8" i="1"/>
  <c r="I15" i="4" s="1"/>
  <c r="J15" i="1"/>
  <c r="J3" i="1"/>
  <c r="J7" i="1"/>
  <c r="J18" i="1"/>
  <c r="J16" i="1"/>
  <c r="J13" i="1"/>
  <c r="J25" i="1"/>
  <c r="J12" i="1"/>
  <c r="I25" i="4" s="1"/>
  <c r="J24" i="1"/>
  <c r="J5" i="1"/>
  <c r="J21" i="1"/>
  <c r="J20" i="1"/>
  <c r="J11" i="1"/>
  <c r="J19" i="1"/>
  <c r="J26" i="1"/>
  <c r="J6" i="1"/>
  <c r="I10" i="4" s="1"/>
  <c r="J23" i="1"/>
  <c r="J4" i="1"/>
  <c r="J22" i="1"/>
  <c r="N4" i="6" l="1"/>
  <c r="N7" i="6"/>
  <c r="O6" i="6"/>
  <c r="O5" i="6"/>
  <c r="P6" i="6"/>
  <c r="AA6" i="6" s="1"/>
  <c r="AA8" i="6"/>
  <c r="O10" i="4"/>
  <c r="K8" i="6"/>
  <c r="K3" i="6"/>
  <c r="K7" i="6"/>
  <c r="K4" i="6"/>
  <c r="L7" i="6"/>
  <c r="L3" i="6"/>
  <c r="L8" i="6"/>
  <c r="Z8" i="6" s="1"/>
  <c r="L4" i="6"/>
  <c r="Z4" i="6" s="1"/>
  <c r="I7" i="6"/>
  <c r="I3" i="6"/>
  <c r="L11" i="4"/>
  <c r="L10" i="4"/>
  <c r="L7" i="4"/>
  <c r="L12" i="4"/>
  <c r="J7" i="4"/>
  <c r="J12" i="4"/>
  <c r="K15" i="4"/>
  <c r="K3" i="4"/>
  <c r="K7" i="4"/>
  <c r="K12" i="4"/>
  <c r="I7" i="4"/>
  <c r="I12" i="4"/>
  <c r="S3" i="6"/>
  <c r="O4" i="6"/>
  <c r="O3" i="6"/>
  <c r="J7" i="6"/>
  <c r="J3" i="6"/>
  <c r="F4" i="6"/>
  <c r="G4" i="6"/>
  <c r="G3" i="6"/>
  <c r="H4" i="6"/>
  <c r="Y4" i="6" s="1"/>
  <c r="E8" i="6"/>
  <c r="Y8" i="6" s="1"/>
  <c r="H17" i="4"/>
  <c r="H13" i="4"/>
  <c r="F16" i="4"/>
  <c r="F13" i="4"/>
  <c r="F25" i="4"/>
  <c r="E3" i="4"/>
  <c r="E25" i="4"/>
  <c r="E16" i="4"/>
  <c r="G13" i="4"/>
  <c r="G25" i="4"/>
  <c r="G17" i="4"/>
  <c r="E10" i="4"/>
  <c r="E20" i="4"/>
  <c r="AB4" i="6"/>
  <c r="AB7" i="6"/>
  <c r="AB3" i="6"/>
  <c r="AB6" i="6"/>
  <c r="AB5" i="6"/>
  <c r="E15" i="4"/>
  <c r="G4" i="4"/>
  <c r="R10" i="4"/>
  <c r="G18" i="4"/>
  <c r="S19" i="4"/>
  <c r="S23" i="4"/>
  <c r="R23" i="4"/>
  <c r="G12" i="4"/>
  <c r="G6" i="4"/>
  <c r="R12" i="4"/>
  <c r="E18" i="4"/>
  <c r="E17" i="4"/>
  <c r="M10" i="4"/>
  <c r="H4" i="4"/>
  <c r="H22" i="4"/>
  <c r="M19" i="4"/>
  <c r="O22" i="4"/>
  <c r="N22" i="4"/>
  <c r="R3" i="4"/>
  <c r="F12" i="4"/>
  <c r="R19" i="4"/>
  <c r="E19" i="4"/>
  <c r="F22" i="4"/>
  <c r="F18" i="4"/>
  <c r="O19" i="4"/>
  <c r="G19" i="4"/>
  <c r="Q23" i="4"/>
  <c r="Q10" i="4"/>
  <c r="Q22" i="4"/>
  <c r="H11" i="4"/>
  <c r="E6" i="4"/>
  <c r="S3" i="4"/>
  <c r="G10" i="4"/>
  <c r="H7" i="4"/>
  <c r="R22" i="4"/>
  <c r="N19" i="4"/>
  <c r="E22" i="4"/>
  <c r="F11" i="4"/>
  <c r="Q19" i="4"/>
  <c r="E12" i="4"/>
  <c r="G3" i="4"/>
  <c r="Q12" i="4"/>
  <c r="E4" i="4"/>
  <c r="E7" i="4"/>
  <c r="M22" i="4"/>
  <c r="F10" i="4"/>
  <c r="G15" i="4"/>
  <c r="G22" i="4"/>
  <c r="H18" i="4"/>
  <c r="H19" i="4"/>
  <c r="P19" i="4"/>
  <c r="N10" i="4"/>
  <c r="F7" i="4"/>
  <c r="S22" i="4"/>
  <c r="I9" i="4"/>
  <c r="I28" i="4"/>
  <c r="I8" i="4"/>
  <c r="I27" i="4"/>
  <c r="I21" i="4"/>
  <c r="I13" i="4"/>
  <c r="I4" i="4"/>
  <c r="I11" i="4"/>
  <c r="I5" i="4"/>
  <c r="I16" i="4"/>
  <c r="I6" i="4"/>
  <c r="I17" i="4"/>
  <c r="I18" i="4"/>
  <c r="I14" i="4"/>
  <c r="J5" i="4"/>
  <c r="J16" i="4"/>
  <c r="J8" i="4"/>
  <c r="J27" i="4"/>
  <c r="J21" i="4"/>
  <c r="J13" i="4"/>
  <c r="J15" i="4"/>
  <c r="J6" i="4"/>
  <c r="J4" i="4"/>
  <c r="J11" i="4"/>
  <c r="J18" i="4"/>
  <c r="J14" i="4"/>
  <c r="J9" i="4"/>
  <c r="J28" i="4"/>
  <c r="L8" i="4"/>
  <c r="L27" i="4"/>
  <c r="L21" i="4"/>
  <c r="L13" i="4"/>
  <c r="L5" i="4"/>
  <c r="L16" i="4"/>
  <c r="L15" i="4"/>
  <c r="L6" i="4"/>
  <c r="L9" i="4"/>
  <c r="L28" i="4"/>
  <c r="L18" i="4"/>
  <c r="L14" i="4"/>
  <c r="Q5" i="4"/>
  <c r="Q16" i="4"/>
  <c r="Q15" i="4"/>
  <c r="Q6" i="4"/>
  <c r="Q11" i="4"/>
  <c r="Q8" i="4"/>
  <c r="Q21" i="4"/>
  <c r="Q13" i="4"/>
  <c r="Q7" i="4"/>
  <c r="Q18" i="4"/>
  <c r="Q9" i="4"/>
  <c r="Q28" i="4"/>
  <c r="N12" i="4"/>
  <c r="N3" i="4"/>
  <c r="N9" i="4"/>
  <c r="N28" i="4"/>
  <c r="N15" i="4"/>
  <c r="N6" i="4"/>
  <c r="N16" i="4"/>
  <c r="N7" i="4"/>
  <c r="N18" i="4"/>
  <c r="N14" i="4"/>
  <c r="N8" i="4"/>
  <c r="N27" i="4"/>
  <c r="E9" i="4"/>
  <c r="E28" i="4"/>
  <c r="E8" i="4"/>
  <c r="E27" i="4"/>
  <c r="E14" i="4"/>
  <c r="E5" i="4"/>
  <c r="M8" i="4"/>
  <c r="M27" i="4"/>
  <c r="M9" i="4"/>
  <c r="M28" i="4"/>
  <c r="M16" i="4"/>
  <c r="M7" i="4"/>
  <c r="M12" i="4"/>
  <c r="M3" i="4"/>
  <c r="M15" i="4"/>
  <c r="M6" i="4"/>
  <c r="M18" i="4"/>
  <c r="M14" i="4"/>
  <c r="F9" i="4"/>
  <c r="F28" i="4"/>
  <c r="F15" i="4"/>
  <c r="F6" i="4"/>
  <c r="F8" i="4"/>
  <c r="F27" i="4"/>
  <c r="F14" i="4"/>
  <c r="F5" i="4"/>
  <c r="O8" i="4"/>
  <c r="O27" i="4"/>
  <c r="O12" i="4"/>
  <c r="O3" i="4"/>
  <c r="O9" i="4"/>
  <c r="O28" i="4"/>
  <c r="O18" i="4"/>
  <c r="O14" i="4"/>
  <c r="O15" i="4"/>
  <c r="O6" i="4"/>
  <c r="O16" i="4"/>
  <c r="O7" i="4"/>
  <c r="G8" i="4"/>
  <c r="G27" i="4"/>
  <c r="G9" i="4"/>
  <c r="G28" i="4"/>
  <c r="G14" i="4"/>
  <c r="G5" i="4"/>
  <c r="H15" i="4"/>
  <c r="H6" i="4"/>
  <c r="H14" i="4"/>
  <c r="H5" i="4"/>
  <c r="H8" i="4"/>
  <c r="H27" i="4"/>
  <c r="H10" i="4"/>
  <c r="H12" i="4"/>
  <c r="H9" i="4"/>
  <c r="H28" i="4"/>
  <c r="P18" i="4"/>
  <c r="P14" i="4"/>
  <c r="P10" i="4"/>
  <c r="P12" i="4"/>
  <c r="P8" i="4"/>
  <c r="P27" i="4"/>
  <c r="P9" i="4"/>
  <c r="P28" i="4"/>
  <c r="P16" i="4"/>
  <c r="P7" i="4"/>
  <c r="P15" i="4"/>
  <c r="P6" i="4"/>
  <c r="K6" i="4"/>
  <c r="K17" i="4"/>
  <c r="K4" i="4"/>
  <c r="K11" i="4"/>
  <c r="K9" i="4"/>
  <c r="K28" i="4"/>
  <c r="K21" i="4"/>
  <c r="K13" i="4"/>
  <c r="K8" i="4"/>
  <c r="K27" i="4"/>
  <c r="K18" i="4"/>
  <c r="K14" i="4"/>
  <c r="S11" i="4"/>
  <c r="S8" i="4"/>
  <c r="S9" i="4"/>
  <c r="S28" i="4"/>
  <c r="S17" i="4"/>
  <c r="S10" i="4"/>
  <c r="S15" i="4"/>
  <c r="S6" i="4"/>
  <c r="S21" i="4"/>
  <c r="S13" i="4"/>
  <c r="S5" i="4"/>
  <c r="S16" i="4"/>
  <c r="S7" i="4"/>
  <c r="S18" i="4"/>
  <c r="T19" i="4"/>
  <c r="T15" i="4"/>
  <c r="T7" i="4"/>
  <c r="T18" i="4"/>
  <c r="T17" i="4"/>
  <c r="T10" i="4"/>
  <c r="T9" i="4"/>
  <c r="T28" i="4"/>
  <c r="T21" i="4"/>
  <c r="T13" i="4"/>
  <c r="T23" i="4"/>
  <c r="T22" i="4"/>
  <c r="T11" i="4"/>
  <c r="T8" i="4"/>
  <c r="T5" i="4"/>
  <c r="T16" i="4"/>
  <c r="R9" i="4"/>
  <c r="R28" i="4"/>
  <c r="R11" i="4"/>
  <c r="R8" i="4"/>
  <c r="R5" i="4"/>
  <c r="R16" i="4"/>
  <c r="R7" i="4"/>
  <c r="R18" i="4"/>
  <c r="R21" i="4"/>
  <c r="R13" i="4"/>
  <c r="R15" i="4"/>
  <c r="R6" i="4"/>
  <c r="Y3" i="6"/>
  <c r="Y5" i="6"/>
  <c r="AA5" i="6"/>
  <c r="AA4" i="6"/>
  <c r="AA7" i="6"/>
  <c r="Z7" i="6" l="1"/>
  <c r="Z3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<sst xmlns="http://schemas.openxmlformats.org/spreadsheetml/2006/main" count="1128" uniqueCount="382">
  <si>
    <t>ADAMOWICZ Krzysztof</t>
  </si>
  <si>
    <t>BARTŁOCZUK Andrzej</t>
  </si>
  <si>
    <t>BARTOŃ Zbigniew</t>
  </si>
  <si>
    <t>BIEDRZYCKI Zbigniew</t>
  </si>
  <si>
    <t>CYWIŃSKI Leszek</t>
  </si>
  <si>
    <t>CZYTAJŁO Jacek</t>
  </si>
  <si>
    <t>GRODZKI Piotr</t>
  </si>
  <si>
    <t>HUSAK Krzysztof</t>
  </si>
  <si>
    <t>KOZAKIEWICZ Tadeusz</t>
  </si>
  <si>
    <t>OSTAPIUK Zygmunt</t>
  </si>
  <si>
    <t>PIKCIUN Andrzej</t>
  </si>
  <si>
    <t>STEC Włodzimierz</t>
  </si>
  <si>
    <t>ZĘBALA Krzysztof</t>
  </si>
  <si>
    <t>M60</t>
  </si>
  <si>
    <t>M65</t>
  </si>
  <si>
    <t>M50</t>
  </si>
  <si>
    <t>M40</t>
  </si>
  <si>
    <t>M35</t>
  </si>
  <si>
    <t>M45</t>
  </si>
  <si>
    <t>M70</t>
  </si>
  <si>
    <t>M30</t>
  </si>
  <si>
    <t>M55</t>
  </si>
  <si>
    <t>M75</t>
  </si>
  <si>
    <t>M80</t>
  </si>
  <si>
    <t>M-ce</t>
  </si>
  <si>
    <t>Pkty</t>
  </si>
  <si>
    <t>Kat</t>
  </si>
  <si>
    <t>Od</t>
  </si>
  <si>
    <t>Do</t>
  </si>
  <si>
    <t>^powinno być 30</t>
  </si>
  <si>
    <t>^ powinno być 25</t>
  </si>
  <si>
    <t>^1 lipca (począek sezonu)</t>
  </si>
  <si>
    <t>zmieniaj rok w komórce podświetlonej, od niej są formuły</t>
  </si>
  <si>
    <t>500 m</t>
  </si>
  <si>
    <t>(Wiele elementów)</t>
  </si>
  <si>
    <t>1500 m</t>
  </si>
  <si>
    <t>1000 m</t>
  </si>
  <si>
    <t>3000 m</t>
  </si>
  <si>
    <t>bieg 1</t>
  </si>
  <si>
    <t>bieg 2</t>
  </si>
  <si>
    <t>bieg 3</t>
  </si>
  <si>
    <t>Bieg 1</t>
  </si>
  <si>
    <t>Bieg 2</t>
  </si>
  <si>
    <t>Bieg 3</t>
  </si>
  <si>
    <t>MĘŻCZYŹNI</t>
  </si>
  <si>
    <t>KLASYFIKACJA GENERALNA</t>
  </si>
  <si>
    <t>Nazwisko i Imię</t>
  </si>
  <si>
    <t>Klub</t>
  </si>
  <si>
    <t>Data ur</t>
  </si>
  <si>
    <t>Kategoria</t>
  </si>
  <si>
    <t>500m bieg 1</t>
  </si>
  <si>
    <t>1500m Bieg 1</t>
  </si>
  <si>
    <t>1000m bieg 1</t>
  </si>
  <si>
    <t>3000 m bieg 1</t>
  </si>
  <si>
    <t>500m bieg 2</t>
  </si>
  <si>
    <t>1500m Bieg 2</t>
  </si>
  <si>
    <t>1000m bieg 2</t>
  </si>
  <si>
    <t>3000 m bieg 2</t>
  </si>
  <si>
    <t>500m bieg 3</t>
  </si>
  <si>
    <t>1500m Bieg 3</t>
  </si>
  <si>
    <t>1000m bieg 3</t>
  </si>
  <si>
    <t>3000 m bieg 3</t>
  </si>
  <si>
    <t xml:space="preserve"> </t>
  </si>
  <si>
    <t>bieg 4</t>
  </si>
  <si>
    <t>bieg 5</t>
  </si>
  <si>
    <t>bieg 6</t>
  </si>
  <si>
    <t>K55</t>
  </si>
  <si>
    <t>GADOMSKA Anna</t>
  </si>
  <si>
    <t>K60</t>
  </si>
  <si>
    <t>STANKIEWICZ Anna</t>
  </si>
  <si>
    <t>JANKO-MIELCARSKA Ewa</t>
  </si>
  <si>
    <t>K65</t>
  </si>
  <si>
    <t>GAWRACZYŃSKA Anna</t>
  </si>
  <si>
    <t>KOBIETY</t>
  </si>
  <si>
    <t>500 m bieg 2</t>
  </si>
  <si>
    <t>500 m bieg 4</t>
  </si>
  <si>
    <t>500m bieg 5</t>
  </si>
  <si>
    <t>500 m bieg 6</t>
  </si>
  <si>
    <t>Nazw i imię</t>
  </si>
  <si>
    <t>Płeć</t>
  </si>
  <si>
    <t>Licencja</t>
  </si>
  <si>
    <t>Ważność</t>
  </si>
  <si>
    <t>Kat.</t>
  </si>
  <si>
    <t>Nazwisko</t>
  </si>
  <si>
    <t>Imię</t>
  </si>
  <si>
    <t>DataUr</t>
  </si>
  <si>
    <t>M</t>
  </si>
  <si>
    <t>Z/0074/23</t>
  </si>
  <si>
    <t>S</t>
  </si>
  <si>
    <t>KOZAKIEWICZ</t>
  </si>
  <si>
    <t>Tadeusz</t>
  </si>
  <si>
    <t>GSŁ Czarne Pantery Giżycko</t>
  </si>
  <si>
    <t>Z/0096/23</t>
  </si>
  <si>
    <t>OSTAPIUK</t>
  </si>
  <si>
    <t>Zygmunt</t>
  </si>
  <si>
    <t>KS SNPTT 1907 Zakopane</t>
  </si>
  <si>
    <t>Z/0097/23</t>
  </si>
  <si>
    <t>STEC</t>
  </si>
  <si>
    <t>Włodzimierz</t>
  </si>
  <si>
    <t>Z/0099/23</t>
  </si>
  <si>
    <t>GRUSZKA</t>
  </si>
  <si>
    <t>Jakub</t>
  </si>
  <si>
    <t>Piotr</t>
  </si>
  <si>
    <t>GKS Stoczniowiec Gdańsk</t>
  </si>
  <si>
    <t>niezrzeszony</t>
  </si>
  <si>
    <t>K</t>
  </si>
  <si>
    <t>Z/0249/23</t>
  </si>
  <si>
    <t>WEŁNICKA</t>
  </si>
  <si>
    <t>Magdalena</t>
  </si>
  <si>
    <t>MKS Korona Wilanów</t>
  </si>
  <si>
    <t>Z/0023/22</t>
  </si>
  <si>
    <t>BURZYKOWSKI</t>
  </si>
  <si>
    <t>Dawid</t>
  </si>
  <si>
    <t>Z/0068/22</t>
  </si>
  <si>
    <t>GRODZKI</t>
  </si>
  <si>
    <t>Z/0095/22</t>
  </si>
  <si>
    <t>HANDEY</t>
  </si>
  <si>
    <t>Oleg</t>
  </si>
  <si>
    <t>AZS KU Politechniki Opolskiej Opole</t>
  </si>
  <si>
    <t>Z/0100/22</t>
  </si>
  <si>
    <t>MYCHALCHUK</t>
  </si>
  <si>
    <t>Diana</t>
  </si>
  <si>
    <t>Z/0118/22</t>
  </si>
  <si>
    <t>NAPORA</t>
  </si>
  <si>
    <t>Jacek</t>
  </si>
  <si>
    <t>MKS Cuprum Lubin</t>
  </si>
  <si>
    <t>Z/0119/22</t>
  </si>
  <si>
    <t>FLORCZYK</t>
  </si>
  <si>
    <t>Wojciech</t>
  </si>
  <si>
    <t>Z/0139/22</t>
  </si>
  <si>
    <t>PALKA</t>
  </si>
  <si>
    <t>Szymon</t>
  </si>
  <si>
    <t>KS ARENA Tomaszów Mazowiecki</t>
  </si>
  <si>
    <t>Z/0140/22</t>
  </si>
  <si>
    <t>BACHANEK</t>
  </si>
  <si>
    <t>Marcin</t>
  </si>
  <si>
    <t>Z/0169/22</t>
  </si>
  <si>
    <t>WÓJCIK</t>
  </si>
  <si>
    <t>Andżelika</t>
  </si>
  <si>
    <t>Z/0317/22</t>
  </si>
  <si>
    <t>ŁUKASZEWICZ</t>
  </si>
  <si>
    <t>Przemysław</t>
  </si>
  <si>
    <t>Akademia Łyżwiarstwa Kristensen</t>
  </si>
  <si>
    <t>ŁKS Juvenia Białystok</t>
  </si>
  <si>
    <t>Z/0291/21</t>
  </si>
  <si>
    <t>DRZYMAŁA</t>
  </si>
  <si>
    <t>Katarzyna</t>
  </si>
  <si>
    <t>WMKS Olsztyn</t>
  </si>
  <si>
    <t>Z/0292/21</t>
  </si>
  <si>
    <t>JAWORSKA</t>
  </si>
  <si>
    <t>Hanna</t>
  </si>
  <si>
    <t>Z/0293/21</t>
  </si>
  <si>
    <t>DRZYMAŁA-GÓŹDŹ</t>
  </si>
  <si>
    <t>Aleksandra</t>
  </si>
  <si>
    <t>KARCZEWSKI</t>
  </si>
  <si>
    <t>Artur</t>
  </si>
  <si>
    <t>Joanna</t>
  </si>
  <si>
    <t>Z/0304/21</t>
  </si>
  <si>
    <t>KONOPKO</t>
  </si>
  <si>
    <t>Karolina</t>
  </si>
  <si>
    <t>Z/0308/21</t>
  </si>
  <si>
    <t>WOJNOWSKI</t>
  </si>
  <si>
    <t>Z/0078/20</t>
  </si>
  <si>
    <t>MICHALSKI</t>
  </si>
  <si>
    <t>AZS AWF Katowice</t>
  </si>
  <si>
    <t>Z/0597/20</t>
  </si>
  <si>
    <t>ZĘBALA</t>
  </si>
  <si>
    <t>Krzysztof</t>
  </si>
  <si>
    <t>Z/0031/19</t>
  </si>
  <si>
    <t>Kamila</t>
  </si>
  <si>
    <t>Z/0095/19</t>
  </si>
  <si>
    <t>PIOTROWSKA</t>
  </si>
  <si>
    <t>Olga</t>
  </si>
  <si>
    <t>Z/0160/19</t>
  </si>
  <si>
    <t>WOJTASIK</t>
  </si>
  <si>
    <t>Iga</t>
  </si>
  <si>
    <t>Z/0250/19</t>
  </si>
  <si>
    <t>MAZUR</t>
  </si>
  <si>
    <t>Nikola</t>
  </si>
  <si>
    <t>Stanisław</t>
  </si>
  <si>
    <t>Z/0131/18</t>
  </si>
  <si>
    <t>OFICJALSKI</t>
  </si>
  <si>
    <t>Gaweł</t>
  </si>
  <si>
    <t>Andrzej</t>
  </si>
  <si>
    <t>UKS Viking Elbląg</t>
  </si>
  <si>
    <t>Z/0330/18</t>
  </si>
  <si>
    <t>BIEDRZYCKI</t>
  </si>
  <si>
    <t>Zbigniew</t>
  </si>
  <si>
    <t>Z/0067/17</t>
  </si>
  <si>
    <t>JAKUBSKI</t>
  </si>
  <si>
    <t>Radosław</t>
  </si>
  <si>
    <t>Z/0163/17</t>
  </si>
  <si>
    <t>HUSAK</t>
  </si>
  <si>
    <t>SKŁ Górnik Sanok</t>
  </si>
  <si>
    <t>Z/0059/16</t>
  </si>
  <si>
    <t>GARBACIK</t>
  </si>
  <si>
    <t>Z/0086/16</t>
  </si>
  <si>
    <t>PIOTROWSKI</t>
  </si>
  <si>
    <t>KS Pilica Tomaszów Mazowiecki</t>
  </si>
  <si>
    <t>Z/0087/16</t>
  </si>
  <si>
    <t>ŻUREK</t>
  </si>
  <si>
    <t>Damian</t>
  </si>
  <si>
    <t>Z/0095/16</t>
  </si>
  <si>
    <t>BOSIEK</t>
  </si>
  <si>
    <t>Z/0199/16</t>
  </si>
  <si>
    <t>STASZKIEWICZ</t>
  </si>
  <si>
    <t>Elżbieta</t>
  </si>
  <si>
    <t>Z/0201/16</t>
  </si>
  <si>
    <t>BARTOŃ</t>
  </si>
  <si>
    <t>Z/0202/16</t>
  </si>
  <si>
    <t>CZYTAJŁO</t>
  </si>
  <si>
    <t>Anna</t>
  </si>
  <si>
    <t>MALISZEWSKA</t>
  </si>
  <si>
    <t>Z/0112/15</t>
  </si>
  <si>
    <t>Bartosz</t>
  </si>
  <si>
    <t>Z/0125/15</t>
  </si>
  <si>
    <t>MASZKOWSKA</t>
  </si>
  <si>
    <t>Z/0280/15</t>
  </si>
  <si>
    <t>ADAMSKI</t>
  </si>
  <si>
    <t>Paweł</t>
  </si>
  <si>
    <t>Z/0296/15</t>
  </si>
  <si>
    <t>KUCZYŃSKI</t>
  </si>
  <si>
    <t>Łukasz</t>
  </si>
  <si>
    <t>Z/0319/15</t>
  </si>
  <si>
    <t>Natalia</t>
  </si>
  <si>
    <t>Z/0537/15</t>
  </si>
  <si>
    <t>ADAMOWICZ</t>
  </si>
  <si>
    <t>KONERA</t>
  </si>
  <si>
    <t>Roman</t>
  </si>
  <si>
    <t>Z/0574/15</t>
  </si>
  <si>
    <t>GADOMSKA</t>
  </si>
  <si>
    <t>Z/0576/15</t>
  </si>
  <si>
    <t>CYWIŃSKI</t>
  </si>
  <si>
    <t>Leszek</t>
  </si>
  <si>
    <t>Z/0578/15</t>
  </si>
  <si>
    <t>PIKCIUN</t>
  </si>
  <si>
    <t>Z/0579/15</t>
  </si>
  <si>
    <t>BARTŁOCZUK</t>
  </si>
  <si>
    <t>Z/0583/15</t>
  </si>
  <si>
    <t>STANKIEWICZ</t>
  </si>
  <si>
    <t>Z/0610/15</t>
  </si>
  <si>
    <t>Kaja</t>
  </si>
  <si>
    <t>Z/0699/15</t>
  </si>
  <si>
    <t>KUBIN</t>
  </si>
  <si>
    <t>Ireneusz</t>
  </si>
  <si>
    <t>Z/0790/15</t>
  </si>
  <si>
    <t>CZYSZCZOŃ</t>
  </si>
  <si>
    <t>Z/0796/15</t>
  </si>
  <si>
    <t>KANIA</t>
  </si>
  <si>
    <t>Marek</t>
  </si>
  <si>
    <t>Fundacja ŁiSW Legia Warszawa</t>
  </si>
  <si>
    <t>Z/0800/15</t>
  </si>
  <si>
    <t>Mateusz</t>
  </si>
  <si>
    <t>Z/0832/15</t>
  </si>
  <si>
    <t>JANKO-MIELCARSKA</t>
  </si>
  <si>
    <t>Ewa</t>
  </si>
  <si>
    <t>Z/0893/15</t>
  </si>
  <si>
    <t>GAWRACZYŃSKA</t>
  </si>
  <si>
    <t>WTŁ Stegny Warszawa</t>
  </si>
  <si>
    <t>Z/0062/24</t>
  </si>
  <si>
    <t>CZERWONKA</t>
  </si>
  <si>
    <t>Akademia Sportowego Rozwoju Natalii Czerwonki</t>
  </si>
  <si>
    <t>Z/0096/24</t>
  </si>
  <si>
    <t>KRÓL</t>
  </si>
  <si>
    <t>Mariusz</t>
  </si>
  <si>
    <t>KS Orzeł Elbląg</t>
  </si>
  <si>
    <t>Z/0147/24</t>
  </si>
  <si>
    <t>WOŹNICKI</t>
  </si>
  <si>
    <t>Klub Sportowy AZS Zakopane</t>
  </si>
  <si>
    <t>Z/0070/17</t>
  </si>
  <si>
    <t>BARAN</t>
  </si>
  <si>
    <t>Martyna</t>
  </si>
  <si>
    <t>Z/0071/17</t>
  </si>
  <si>
    <t>Karol</t>
  </si>
  <si>
    <t>Z/0304/15</t>
  </si>
  <si>
    <t>TOPOLSKA</t>
  </si>
  <si>
    <t>Gabriela</t>
  </si>
  <si>
    <t>Z/0358/15</t>
  </si>
  <si>
    <t>JABRZYK</t>
  </si>
  <si>
    <t>ZIOMEK-NOGAL</t>
  </si>
  <si>
    <t>Z/0831/15</t>
  </si>
  <si>
    <t>CHOJECKI</t>
  </si>
  <si>
    <t>MICHAŁ</t>
  </si>
  <si>
    <t>Z/0833/15</t>
  </si>
  <si>
    <t>SUROWIEC</t>
  </si>
  <si>
    <t>Kat M</t>
  </si>
  <si>
    <t>Kat rob</t>
  </si>
  <si>
    <t>Edycja I</t>
  </si>
  <si>
    <t xml:space="preserve">Edycja II </t>
  </si>
  <si>
    <t>Edycja III</t>
  </si>
  <si>
    <t>1000m bieg 4</t>
  </si>
  <si>
    <t>Edycja IV</t>
  </si>
  <si>
    <t>500m bieg 4</t>
  </si>
  <si>
    <t>1500m Bieg 4</t>
  </si>
  <si>
    <t>3000 m bieg 4</t>
  </si>
  <si>
    <t>Edycja II</t>
  </si>
  <si>
    <t xml:space="preserve">Edycja III </t>
  </si>
  <si>
    <t>500m bieg 7</t>
  </si>
  <si>
    <t>500 m bieg 8</t>
  </si>
  <si>
    <t>Przygotowane na maks 30 zawodników, jak więcej trzeba zmienic "Uczestników"</t>
  </si>
  <si>
    <t>NAPORA Jacek</t>
  </si>
  <si>
    <t>FLORCZYK Wojciech</t>
  </si>
  <si>
    <t>ŁUKASZEWICZ Przemysław</t>
  </si>
  <si>
    <t>WEŁNICKA Magdalena</t>
  </si>
  <si>
    <t>K30</t>
  </si>
  <si>
    <t>K35</t>
  </si>
  <si>
    <t>K40</t>
  </si>
  <si>
    <t>K45</t>
  </si>
  <si>
    <t>K50</t>
  </si>
  <si>
    <t>K70</t>
  </si>
  <si>
    <t>K75</t>
  </si>
  <si>
    <t>K80</t>
  </si>
  <si>
    <t>K25</t>
  </si>
  <si>
    <t>M25</t>
  </si>
  <si>
    <t>KONERA Roman</t>
  </si>
  <si>
    <t>KRÓL Mariusz</t>
  </si>
  <si>
    <t>STASZKIEWICZ Elżbieta</t>
  </si>
  <si>
    <t>Klas. Gen.</t>
  </si>
  <si>
    <t xml:space="preserve"> bieg 2</t>
  </si>
  <si>
    <t>Z/0303/21</t>
  </si>
  <si>
    <t>GŁUCHOWSKA</t>
  </si>
  <si>
    <t>Aneta</t>
  </si>
  <si>
    <t>WOŹNICKI Paweł</t>
  </si>
  <si>
    <t>Z/0002/25</t>
  </si>
  <si>
    <t>LACH</t>
  </si>
  <si>
    <t>Sebastian</t>
  </si>
  <si>
    <t>Z/0142/25</t>
  </si>
  <si>
    <t>Z/0166/25</t>
  </si>
  <si>
    <t>PIEKARSKI</t>
  </si>
  <si>
    <t>Mirosław</t>
  </si>
  <si>
    <t>Z/0174/25</t>
  </si>
  <si>
    <t>Z/0185/25</t>
  </si>
  <si>
    <t>KRYCHNIAK</t>
  </si>
  <si>
    <t>UKS 3 Milanówek</t>
  </si>
  <si>
    <t>Z/0357/24</t>
  </si>
  <si>
    <t>KISICKA</t>
  </si>
  <si>
    <t>MKS Błyskawica Toruń</t>
  </si>
  <si>
    <t>Z/0359/24</t>
  </si>
  <si>
    <t>SZOSTEK-MAKOWSKA</t>
  </si>
  <si>
    <t>Agnieszka</t>
  </si>
  <si>
    <t>Z/0284/23</t>
  </si>
  <si>
    <t>NOWAK</t>
  </si>
  <si>
    <t>Małgorzata</t>
  </si>
  <si>
    <t>Z/0020/22</t>
  </si>
  <si>
    <t>THOMAS</t>
  </si>
  <si>
    <t>Neithan</t>
  </si>
  <si>
    <t>Z/0050/22</t>
  </si>
  <si>
    <t>PIGEON</t>
  </si>
  <si>
    <t>Felix</t>
  </si>
  <si>
    <t>Z/0289/21</t>
  </si>
  <si>
    <t>WRÓBLEWSKI</t>
  </si>
  <si>
    <t>Tomasz</t>
  </si>
  <si>
    <t>UKS Short Track MOSiR Giżycko</t>
  </si>
  <si>
    <t>Z/0290/21</t>
  </si>
  <si>
    <t>SZTAFA</t>
  </si>
  <si>
    <t>Z/0076/20</t>
  </si>
  <si>
    <t>BOREK</t>
  </si>
  <si>
    <t>Z/0740/20</t>
  </si>
  <si>
    <t>SELLIER</t>
  </si>
  <si>
    <t>Diane</t>
  </si>
  <si>
    <t>Z/0335/18</t>
  </si>
  <si>
    <t>FLEJSZER</t>
  </si>
  <si>
    <t>Z/0061/15</t>
  </si>
  <si>
    <t>OLSZEWSKA</t>
  </si>
  <si>
    <t>Z/0582/15</t>
  </si>
  <si>
    <t>SZAREJKO</t>
  </si>
  <si>
    <t>Z/0597/15</t>
  </si>
  <si>
    <t>MIKOŁAJUK</t>
  </si>
  <si>
    <t>Z/0804/15</t>
  </si>
  <si>
    <t>Maria</t>
  </si>
  <si>
    <t>Z/0853/15</t>
  </si>
  <si>
    <t>KRAJNIK</t>
  </si>
  <si>
    <t>Agata</t>
  </si>
  <si>
    <t>Z/0862/15</t>
  </si>
  <si>
    <t>ZAKIERSKA</t>
  </si>
  <si>
    <t>Julia</t>
  </si>
  <si>
    <t>GARBACIK Stanisław</t>
  </si>
  <si>
    <t>PIEKARSKI Mirosław</t>
  </si>
  <si>
    <t>KARCZEWSKI Artur</t>
  </si>
  <si>
    <t>FLEJSZER Łukasz</t>
  </si>
  <si>
    <t>SZAREJKO Anna</t>
  </si>
  <si>
    <t xml:space="preserve">W klasyfikacji generalnej ujęte są osoby, które startowały w co najmniej dwóch edycjach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</si>
</sst>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16" x14ac:knownFonts="1">
    <font>
      <sz val="11"/>
      <color theme="1"/>
      <name val="Aptos Narrow"/>
      <family val="2"/>
      <charset val="238"/>
      <scheme val="minor"/>
    </font>
    <font>
      <sz val="8"/>
      <color rgb="FF000000"/>
      <name val="Arial"/>
      <family val="2"/>
      <charset val="238"/>
    </font>
    <font>
      <b/>
      <sz val="11"/>
      <color theme="1"/>
      <name val="Aptos Narrow"/>
      <family val="2"/>
      <scheme val="minor"/>
    </font>
    <font>
      <b/>
      <sz val="11"/>
      <color rgb="FF000000"/>
      <name val="Aptos Narrow"/>
      <family val="2"/>
      <charset val="238"/>
      <scheme val="minor"/>
    </font>
    <font>
      <sz val="11"/>
      <color rgb="FF000000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b/>
      <sz val="12"/>
      <color theme="1"/>
      <name val="Aptos Narrow"/>
      <family val="2"/>
      <charset val="238"/>
      <scheme val="minor"/>
    </font>
    <font>
      <b/>
      <sz val="14"/>
      <color theme="1"/>
      <name val="Aptos Narrow"/>
      <family val="2"/>
      <charset val="238"/>
      <scheme val="minor"/>
    </font>
    <font>
      <b/>
      <sz val="9"/>
      <color rgb="FF000000"/>
      <name val="Arial"/>
      <family val="2"/>
      <charset val="238"/>
    </font>
    <font>
      <b/>
      <sz val="9"/>
      <name val="Arial"/>
      <family val="2"/>
      <charset val="238"/>
    </font>
    <font>
      <b/>
      <sz val="11"/>
      <name val="Arial"/>
      <family val="2"/>
      <charset val="238"/>
    </font>
    <font>
      <sz val="8"/>
      <name val="Arial"/>
      <family val="2"/>
      <charset val="238"/>
    </font>
    <font>
      <sz val="8"/>
      <name val="Aptos Narrow"/>
      <family val="2"/>
      <charset val="238"/>
      <scheme val="minor"/>
    </font>
    <font>
      <b/>
      <sz val="11"/>
      <color rgb="FFFF0000"/>
      <name val="Aptos Narrow"/>
      <family val="2"/>
      <scheme val="minor"/>
    </font>
    <font>
      <b/>
      <sz val="14"/>
      <color theme="1"/>
      <name val="Aptos Narrow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  <bgColor theme="4"/>
      </patternFill>
    </fill>
    <fill>
      <patternFill patternType="solid">
        <fgColor rgb="FFFF0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rgb="FF000000"/>
      </bottom>
      <diagonal/>
    </border>
    <border>
      <left/>
      <right/>
      <top style="thin">
        <color theme="4" tint="0.39997558519241921"/>
      </top>
      <bottom style="medium">
        <color rgb="FF000000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medium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theme="4" tint="0.39997558519241921"/>
      </right>
      <top style="medium">
        <color rgb="FF000000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12">
    <xf numFmtId="0" fontId="0" fillId="0" borderId="0" xfId="0"/>
    <xf numFmtId="0" fontId="1" fillId="2" borderId="1" xfId="0" applyFont="1" applyFill="1" applyBorder="1" applyAlignment="1">
      <alignment vertical="center"/>
    </xf>
    <xf numFmtId="0" fontId="1" fillId="0" borderId="1" xfId="0" applyFont="1" applyBorder="1" applyAlignment="1">
      <alignment vertical="center"/>
    </xf>
    <xf numFmtId="0" fontId="2" fillId="3" borderId="0" xfId="0" applyFont="1" applyFill="1" applyAlignment="1">
      <alignment horizontal="center"/>
    </xf>
    <xf numFmtId="0" fontId="1" fillId="0" borderId="0" xfId="0" applyFont="1" applyAlignment="1">
      <alignment vertical="center"/>
    </xf>
    <xf numFmtId="0" fontId="0" fillId="4" borderId="0" xfId="0" applyFill="1"/>
    <xf numFmtId="164" fontId="4" fillId="5" borderId="2" xfId="0" applyNumberFormat="1" applyFont="1" applyFill="1" applyBorder="1" applyAlignment="1">
      <alignment horizontal="right" vertical="center"/>
    </xf>
    <xf numFmtId="0" fontId="0" fillId="0" borderId="0" xfId="0" applyAlignment="1">
      <alignment horizontal="center"/>
    </xf>
    <xf numFmtId="16" fontId="0" fillId="0" borderId="0" xfId="0" applyNumberFormat="1"/>
    <xf numFmtId="14" fontId="0" fillId="0" borderId="0" xfId="0" applyNumberFormat="1"/>
    <xf numFmtId="0" fontId="0" fillId="0" borderId="0" xfId="0" applyAlignment="1">
      <alignment vertical="center"/>
    </xf>
    <xf numFmtId="0" fontId="0" fillId="6" borderId="0" xfId="0" applyFill="1"/>
    <xf numFmtId="0" fontId="0" fillId="0" borderId="1" xfId="0" applyBorder="1"/>
    <xf numFmtId="0" fontId="6" fillId="0" borderId="0" xfId="0" applyFont="1"/>
    <xf numFmtId="0" fontId="0" fillId="0" borderId="1" xfId="0" applyBorder="1" applyAlignment="1">
      <alignment horizontal="left" indent="1"/>
    </xf>
    <xf numFmtId="0" fontId="7" fillId="11" borderId="0" xfId="0" applyFont="1" applyFill="1" applyAlignment="1">
      <alignment horizontal="center"/>
    </xf>
    <xf numFmtId="0" fontId="9" fillId="0" borderId="12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10" fillId="9" borderId="13" xfId="0" applyFont="1" applyFill="1" applyBorder="1" applyAlignment="1">
      <alignment horizontal="center" textRotation="90"/>
    </xf>
    <xf numFmtId="0" fontId="10" fillId="9" borderId="14" xfId="0" applyFont="1" applyFill="1" applyBorder="1" applyAlignment="1">
      <alignment horizontal="center" textRotation="90"/>
    </xf>
    <xf numFmtId="0" fontId="10" fillId="12" borderId="13" xfId="0" applyFont="1" applyFill="1" applyBorder="1" applyAlignment="1">
      <alignment horizontal="center" textRotation="90"/>
    </xf>
    <xf numFmtId="0" fontId="10" fillId="12" borderId="14" xfId="0" applyFont="1" applyFill="1" applyBorder="1" applyAlignment="1">
      <alignment horizontal="center" textRotation="90"/>
    </xf>
    <xf numFmtId="0" fontId="10" fillId="13" borderId="13" xfId="0" applyFont="1" applyFill="1" applyBorder="1" applyAlignment="1">
      <alignment horizontal="center" textRotation="90"/>
    </xf>
    <xf numFmtId="0" fontId="10" fillId="13" borderId="14" xfId="0" applyFont="1" applyFill="1" applyBorder="1" applyAlignment="1">
      <alignment horizontal="center" textRotation="90"/>
    </xf>
    <xf numFmtId="0" fontId="11" fillId="14" borderId="14" xfId="0" applyFont="1" applyFill="1" applyBorder="1" applyAlignment="1">
      <alignment horizontal="center" vertical="center" textRotation="90"/>
    </xf>
    <xf numFmtId="0" fontId="1" fillId="0" borderId="12" xfId="0" applyFont="1" applyBorder="1" applyAlignment="1">
      <alignment vertical="center"/>
    </xf>
    <xf numFmtId="0" fontId="12" fillId="15" borderId="1" xfId="0" applyFont="1" applyFill="1" applyBorder="1" applyAlignment="1">
      <alignment vertical="center"/>
    </xf>
    <xf numFmtId="0" fontId="12" fillId="16" borderId="1" xfId="0" applyFont="1" applyFill="1" applyBorder="1" applyAlignment="1">
      <alignment vertical="center"/>
    </xf>
    <xf numFmtId="0" fontId="12" fillId="7" borderId="1" xfId="0" applyFont="1" applyFill="1" applyBorder="1" applyAlignment="1">
      <alignment vertical="center"/>
    </xf>
    <xf numFmtId="0" fontId="13" fillId="16" borderId="1" xfId="0" applyFont="1" applyFill="1" applyBorder="1"/>
    <xf numFmtId="0" fontId="13" fillId="7" borderId="1" xfId="0" applyFont="1" applyFill="1" applyBorder="1"/>
    <xf numFmtId="0" fontId="1" fillId="0" borderId="15" xfId="0" applyFont="1" applyBorder="1" applyAlignment="1">
      <alignment vertical="center"/>
    </xf>
    <xf numFmtId="0" fontId="13" fillId="15" borderId="1" xfId="0" applyFont="1" applyFill="1" applyBorder="1"/>
    <xf numFmtId="0" fontId="5" fillId="10" borderId="16" xfId="0" applyFont="1" applyFill="1" applyBorder="1" applyAlignment="1">
      <alignment horizontal="center"/>
    </xf>
    <xf numFmtId="0" fontId="5" fillId="10" borderId="17" xfId="0" applyFont="1" applyFill="1" applyBorder="1" applyAlignment="1">
      <alignment horizontal="center"/>
    </xf>
    <xf numFmtId="164" fontId="4" fillId="2" borderId="16" xfId="0" applyNumberFormat="1" applyFont="1" applyFill="1" applyBorder="1" applyAlignment="1">
      <alignment horizontal="right" vertical="center"/>
    </xf>
    <xf numFmtId="164" fontId="4" fillId="6" borderId="17" xfId="0" applyNumberFormat="1" applyFont="1" applyFill="1" applyBorder="1" applyAlignment="1">
      <alignment horizontal="right" vertical="center"/>
    </xf>
    <xf numFmtId="164" fontId="4" fillId="5" borderId="18" xfId="0" applyNumberFormat="1" applyFont="1" applyFill="1" applyBorder="1" applyAlignment="1">
      <alignment horizontal="right" vertical="center"/>
    </xf>
    <xf numFmtId="164" fontId="4" fillId="5" borderId="19" xfId="0" applyNumberFormat="1" applyFont="1" applyFill="1" applyBorder="1" applyAlignment="1">
      <alignment horizontal="right" vertical="center"/>
    </xf>
    <xf numFmtId="164" fontId="4" fillId="2" borderId="17" xfId="0" applyNumberFormat="1" applyFont="1" applyFill="1" applyBorder="1" applyAlignment="1">
      <alignment horizontal="right" vertical="center"/>
    </xf>
    <xf numFmtId="164" fontId="4" fillId="5" borderId="16" xfId="0" applyNumberFormat="1" applyFont="1" applyFill="1" applyBorder="1" applyAlignment="1">
      <alignment horizontal="right" vertical="center"/>
    </xf>
    <xf numFmtId="164" fontId="4" fillId="5" borderId="17" xfId="0" applyNumberFormat="1" applyFont="1" applyFill="1" applyBorder="1" applyAlignment="1">
      <alignment horizontal="right" vertical="center"/>
    </xf>
    <xf numFmtId="164" fontId="4" fillId="5" borderId="3" xfId="0" applyNumberFormat="1" applyFont="1" applyFill="1" applyBorder="1" applyAlignment="1">
      <alignment horizontal="right" vertical="center"/>
    </xf>
    <xf numFmtId="164" fontId="4" fillId="5" borderId="4" xfId="0" applyNumberFormat="1" applyFont="1" applyFill="1" applyBorder="1" applyAlignment="1">
      <alignment horizontal="right" vertical="center"/>
    </xf>
    <xf numFmtId="0" fontId="3" fillId="2" borderId="16" xfId="0" applyFont="1" applyFill="1" applyBorder="1" applyAlignment="1">
      <alignment horizontal="center" vertical="center"/>
    </xf>
    <xf numFmtId="0" fontId="3" fillId="5" borderId="18" xfId="0" applyFont="1" applyFill="1" applyBorder="1" applyAlignment="1">
      <alignment horizontal="center" vertical="center"/>
    </xf>
    <xf numFmtId="0" fontId="3" fillId="5" borderId="16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10" fillId="18" borderId="20" xfId="0" applyFont="1" applyFill="1" applyBorder="1" applyAlignment="1">
      <alignment horizontal="center" textRotation="90"/>
    </xf>
    <xf numFmtId="0" fontId="12" fillId="3" borderId="1" xfId="0" applyFont="1" applyFill="1" applyBorder="1" applyAlignment="1">
      <alignment vertical="center"/>
    </xf>
    <xf numFmtId="0" fontId="13" fillId="3" borderId="1" xfId="0" applyFont="1" applyFill="1" applyBorder="1"/>
    <xf numFmtId="0" fontId="10" fillId="18" borderId="14" xfId="0" applyFont="1" applyFill="1" applyBorder="1" applyAlignment="1">
      <alignment horizontal="center" textRotation="90"/>
    </xf>
    <xf numFmtId="0" fontId="10" fillId="17" borderId="1" xfId="0" applyFont="1" applyFill="1" applyBorder="1" applyAlignment="1">
      <alignment horizontal="center" vertical="center"/>
    </xf>
    <xf numFmtId="0" fontId="0" fillId="9" borderId="0" xfId="0" applyFill="1"/>
    <xf numFmtId="0" fontId="0" fillId="8" borderId="0" xfId="0" applyFill="1"/>
    <xf numFmtId="0" fontId="0" fillId="7" borderId="0" xfId="0" applyFill="1"/>
    <xf numFmtId="0" fontId="12" fillId="15" borderId="1" xfId="0" applyFont="1" applyFill="1" applyBorder="1" applyAlignment="1">
      <alignment horizontal="center" vertical="center"/>
    </xf>
    <xf numFmtId="0" fontId="12" fillId="16" borderId="1" xfId="0" applyFont="1" applyFill="1" applyBorder="1" applyAlignment="1">
      <alignment horizontal="center" vertical="center"/>
    </xf>
    <xf numFmtId="0" fontId="12" fillId="7" borderId="1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12" fillId="15" borderId="1" xfId="0" applyFont="1" applyFill="1" applyBorder="1" applyAlignment="1">
      <alignment horizontal="center"/>
    </xf>
    <xf numFmtId="0" fontId="0" fillId="18" borderId="0" xfId="0" applyFill="1"/>
    <xf numFmtId="0" fontId="14" fillId="0" borderId="0" xfId="0" applyFont="1"/>
    <xf numFmtId="0" fontId="0" fillId="15" borderId="0" xfId="0" applyFill="1"/>
    <xf numFmtId="0" fontId="0" fillId="16" borderId="0" xfId="0" applyFill="1"/>
    <xf numFmtId="0" fontId="0" fillId="19" borderId="0" xfId="0" applyFill="1"/>
    <xf numFmtId="0" fontId="0" fillId="0" borderId="1" xfId="0" pivotButton="1" applyBorder="1"/>
    <xf numFmtId="0" fontId="0" fillId="0" borderId="1" xfId="0" applyBorder="1" applyAlignment="1">
      <alignment horizontal="center" vertical="center" textRotation="90"/>
    </xf>
    <xf numFmtId="0" fontId="15" fillId="0" borderId="0" xfId="0" applyFont="1"/>
    <xf numFmtId="0" fontId="1" fillId="0" borderId="12" xfId="0" applyFont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6" fillId="0" borderId="1" xfId="0" applyFont="1" applyBorder="1" applyAlignment="1">
      <alignment horizontal="center" vertical="center" textRotation="90"/>
    </xf>
    <xf numFmtId="0" fontId="6" fillId="0" borderId="1" xfId="0" applyFont="1" applyBorder="1" applyAlignment="1">
      <alignment horizontal="center" textRotation="90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7" fillId="11" borderId="5" xfId="0" applyFont="1" applyFill="1" applyBorder="1" applyAlignment="1">
      <alignment horizontal="center"/>
    </xf>
    <xf numFmtId="0" fontId="7" fillId="11" borderId="6" xfId="0" applyFont="1" applyFill="1" applyBorder="1" applyAlignment="1">
      <alignment horizontal="center"/>
    </xf>
    <xf numFmtId="0" fontId="8" fillId="9" borderId="7" xfId="0" applyFont="1" applyFill="1" applyBorder="1" applyAlignment="1">
      <alignment horizontal="center"/>
    </xf>
    <xf numFmtId="0" fontId="8" fillId="9" borderId="8" xfId="0" applyFont="1" applyFill="1" applyBorder="1" applyAlignment="1">
      <alignment horizontal="center"/>
    </xf>
    <xf numFmtId="0" fontId="8" fillId="12" borderId="8" xfId="0" applyFont="1" applyFill="1" applyBorder="1" applyAlignment="1">
      <alignment horizontal="center"/>
    </xf>
    <xf numFmtId="0" fontId="8" fillId="13" borderId="9" xfId="0" applyFont="1" applyFill="1" applyBorder="1" applyAlignment="1">
      <alignment horizontal="center"/>
    </xf>
    <xf numFmtId="0" fontId="8" fillId="13" borderId="10" xfId="0" applyFont="1" applyFill="1" applyBorder="1" applyAlignment="1">
      <alignment horizontal="center"/>
    </xf>
    <xf numFmtId="0" fontId="8" fillId="14" borderId="11" xfId="0" applyFont="1" applyFill="1" applyBorder="1" applyAlignment="1">
      <alignment horizontal="center"/>
    </xf>
    <xf numFmtId="0" fontId="8" fillId="14" borderId="0" xfId="0" applyFont="1" applyFill="1" applyAlignment="1">
      <alignment horizontal="center"/>
    </xf>
    <xf numFmtId="0" fontId="8" fillId="18" borderId="9" xfId="0" applyFont="1" applyFill="1" applyBorder="1" applyAlignment="1">
      <alignment horizontal="center"/>
    </xf>
    <xf numFmtId="0" fontId="8" fillId="18" borderId="10" xfId="0" applyFont="1" applyFill="1" applyBorder="1" applyAlignment="1">
      <alignment horizontal="center"/>
    </xf>
    <xf numFmtId="0" fontId="8" fillId="18" borderId="21" xfId="0" applyFont="1" applyFill="1" applyBorder="1" applyAlignment="1">
      <alignment horizontal="center"/>
    </xf>
    <xf numFmtId="0" fontId="8" fillId="18" borderId="22" xfId="0" applyFont="1" applyFill="1" applyBorder="1" applyAlignment="1">
      <alignment horizontal="center"/>
    </xf>
    <xf numFmtId="0" fontId="8" fillId="18" borderId="23" xfId="0" applyFont="1" applyFill="1" applyBorder="1" applyAlignment="1">
      <alignment horizontal="center"/>
    </xf>
    <xf numFmtId="0" fontId="0" fillId="0" borderId="1" xfId="0" applyFill="1" applyBorder="1" applyAlignment="1">
      <alignment horizontal="left" indent="1"/>
    </xf>
    <xf numFmtId="0" fontId="0" fillId="0" borderId="1" xfId="0" applyFill="1" applyBorder="1" applyAlignment="1">
      <alignment horizontal="left"/>
    </xf>
    <xf numFmtId="0" fontId="0" fillId="0" borderId="1" xfId="0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0" xfId="0" applyFill="1"/>
    <xf numFmtId="0" fontId="0" fillId="0" borderId="1" xfId="0" applyFill="1" applyBorder="1" applyAlignment="1">
      <alignment horizontal="center"/>
    </xf>
    <xf numFmtId="0" fontId="0" fillId="0" borderId="1" xfId="0" applyFill="1" applyBorder="1"/>
    <xf numFmtId="0" fontId="6" fillId="0" borderId="1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2" fillId="0" borderId="0" xfId="0" applyFont="1" applyFill="1"/>
    <xf numFmtId="0" fontId="6" fillId="0" borderId="0" xfId="0" applyFont="1" applyFill="1"/>
    <xf numFmtId="0" fontId="0" fillId="0" borderId="0" xfId="0" applyFill="1" applyAlignment="1">
      <alignment horizontal="center" vertical="center"/>
    </xf>
    <xf numFmtId="0" fontId="0" fillId="0" borderId="1" xfId="0" applyFill="1" applyBorder="1" applyAlignment="1">
      <alignment horizontal="center" vertical="center" textRotation="90"/>
    </xf>
    <xf numFmtId="0" fontId="0" fillId="0" borderId="1" xfId="0" applyNumberForma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15" fillId="0" borderId="0" xfId="0" applyFont="1" applyFill="1"/>
  </cellXfs>
  <cellStyles count="1">
    <cellStyle name="Normalny" xfId="0" builtinId="0"/>
  </cellStyles>
  <dxfs count="540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solid"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ont>
        <b/>
      </font>
    </dxf>
    <dxf>
      <font>
        <sz val="14"/>
      </font>
    </dxf>
    <dxf>
      <alignment textRotation="90"/>
    </dxf>
    <dxf>
      <alignment horizontal="center"/>
    </dxf>
    <dxf>
      <alignment vertical="center"/>
    </dxf>
    <dxf>
      <alignment horizontal="center"/>
    </dxf>
    <dxf>
      <alignment vertical="center"/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alignment textRotation="90"/>
    </dxf>
    <dxf>
      <alignment horizontal="center"/>
    </dxf>
    <dxf>
      <alignment vertical="center"/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/>
    </dxf>
    <dxf>
      <font>
        <sz val="14"/>
      </font>
    </dxf>
    <dxf>
      <font>
        <b/>
      </font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fill>
        <patternFill patternType="solid">
          <bgColor rgb="FFFFFF00"/>
        </patternFill>
      </fill>
    </dxf>
    <dxf>
      <alignment wrapText="0"/>
    </dxf>
    <dxf>
      <alignment textRotation="90"/>
    </dxf>
    <dxf>
      <alignment textRotation="90"/>
    </dxf>
    <dxf>
      <alignment horizontal="center"/>
    </dxf>
    <dxf>
      <alignment vertic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/>
    </dxf>
    <dxf>
      <font>
        <b/>
      </font>
    </dxf>
    <dxf>
      <font>
        <b/>
      </font>
    </dxf>
    <dxf>
      <font>
        <sz val="14"/>
      </font>
    </dxf>
    <dxf>
      <alignment horizontal="center"/>
    </dxf>
    <dxf>
      <alignment horizontal="center"/>
    </dxf>
    <dxf>
      <alignment horizontal="center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alignment wrapText="0"/>
    </dxf>
    <dxf>
      <alignment textRotation="90"/>
    </dxf>
    <dxf>
      <alignment textRotation="90"/>
    </dxf>
    <dxf>
      <alignment horizontal="center"/>
    </dxf>
    <dxf>
      <alignment vertic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/>
    </dxf>
    <dxf>
      <font>
        <b/>
      </font>
    </dxf>
    <dxf>
      <font>
        <b/>
      </font>
    </dxf>
    <dxf>
      <font>
        <sz val="14"/>
      </font>
    </dxf>
    <dxf>
      <alignment horizontal="center"/>
    </dxf>
    <dxf>
      <alignment horizontal="center"/>
    </dxf>
    <dxf>
      <alignment horizontal="center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ont>
        <b/>
      </font>
    </dxf>
    <dxf>
      <font>
        <sz val="14"/>
      </font>
    </dxf>
    <dxf>
      <alignment textRotation="90"/>
    </dxf>
    <dxf>
      <alignment horizontal="center"/>
    </dxf>
    <dxf>
      <alignment vertical="center"/>
    </dxf>
    <dxf>
      <alignment horizontal="center"/>
    </dxf>
    <dxf>
      <alignment vertical="center"/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alignment wrapText="0"/>
    </dxf>
    <dxf>
      <alignment textRotation="90"/>
    </dxf>
    <dxf>
      <alignment textRotation="90"/>
    </dxf>
    <dxf>
      <alignment horizontal="center"/>
    </dxf>
    <dxf>
      <alignment vertic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/>
    </dxf>
    <dxf>
      <font>
        <b/>
      </font>
    </dxf>
    <dxf>
      <font>
        <b/>
      </font>
    </dxf>
    <dxf>
      <font>
        <sz val="14"/>
      </font>
    </dxf>
    <dxf>
      <alignment horizontal="center"/>
    </dxf>
    <dxf>
      <alignment horizontal="center"/>
    </dxf>
    <dxf>
      <alignment horizontal="center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alignment textRotation="90"/>
    </dxf>
    <dxf>
      <alignment horizontal="center"/>
    </dxf>
    <dxf>
      <alignment vertical="center"/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/>
    </dxf>
    <dxf>
      <font>
        <sz val="14"/>
      </font>
    </dxf>
    <dxf>
      <font>
        <b/>
      </font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fill>
        <patternFill patternType="solid"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2" tint="-0.24994659260841701"/>
        </patternFill>
      </fill>
    </dxf>
    <dxf>
      <numFmt numFmtId="0" formatCode="General"/>
    </dxf>
    <dxf>
      <alignment horizontal="center" vertical="bottom" textRotation="0" wrapText="0" indent="0" justifyLastLine="0" shrinkToFit="0" readingOrder="0"/>
    </dxf>
    <dxf>
      <numFmt numFmtId="165" formatCode="dd/mm/yy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charset val="238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charset val="238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charset val="238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charset val="238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numFmt numFmtId="165" formatCode="dd/mm/yyyy"/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fill>
        <patternFill patternType="solid">
          <fgColor rgb="FF000000"/>
          <bgColor rgb="FFE4DFEC"/>
        </patternFill>
      </fill>
      <alignment horizontal="general" vertical="center" textRotation="0" wrapText="0" indent="0" justifyLastLine="0" shrinkToFit="0" readingOrder="0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solid">
          <fgColor indexed="64"/>
          <bgColor theme="7" tint="0.39997558519241921"/>
        </patternFill>
      </fill>
      <alignment horizontal="center" vertical="center" textRotation="9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font>
        <b/>
      </font>
    </dxf>
    <dxf>
      <font>
        <sz val="14"/>
      </font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</dxf>
    <dxf>
      <alignment vertical="center"/>
    </dxf>
    <dxf>
      <alignment horizontal="center"/>
    </dxf>
    <dxf>
      <alignment textRotation="90"/>
    </dxf>
    <dxf>
      <alignment horizontal="center"/>
    </dxf>
    <dxf>
      <alignment horizontal="center"/>
    </dxf>
    <dxf>
      <alignment horizontal="center"/>
    </dxf>
    <dxf>
      <font>
        <sz val="14"/>
      </font>
    </dxf>
    <dxf>
      <font>
        <b/>
      </font>
    </dxf>
    <dxf>
      <font>
        <b/>
      </font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vertical="center"/>
    </dxf>
    <dxf>
      <alignment horizontal="center"/>
    </dxf>
    <dxf>
      <alignment textRotation="90"/>
    </dxf>
    <dxf>
      <alignment textRotation="90"/>
    </dxf>
    <dxf>
      <alignment wrapText="0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</dxf>
    <dxf>
      <alignment vertical="center"/>
    </dxf>
    <dxf>
      <alignment horizontal="center"/>
    </dxf>
    <dxf>
      <alignment vertical="center"/>
    </dxf>
    <dxf>
      <alignment horizontal="center"/>
    </dxf>
    <dxf>
      <alignment textRotation="90"/>
    </dxf>
    <dxf>
      <font>
        <sz val="14"/>
      </font>
    </dxf>
    <dxf>
      <font>
        <b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charset val="238"/>
        <scheme val="none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charset val="238"/>
        <scheme val="none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charset val="238"/>
        <scheme val="none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charset val="238"/>
        <scheme val="none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 outline="0">
        <left/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numFmt numFmtId="165" formatCode="dd/mm/yyyy"/>
      <alignment horizontal="general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solid">
          <fgColor indexed="64"/>
          <bgColor theme="7" tint="0.39997558519241921"/>
        </patternFill>
      </fill>
      <alignment horizontal="center" vertical="center" textRotation="9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vertical="bottom"/>
    </dxf>
    <dxf>
      <alignment horizontal="center"/>
    </dxf>
    <dxf>
      <alignment textRotation="90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horizontal="center"/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vertical="center"/>
    </dxf>
    <dxf>
      <alignment horizontal="center"/>
    </dxf>
    <dxf>
      <alignment textRotation="90"/>
    </dxf>
    <dxf>
      <font>
        <b/>
      </font>
    </dxf>
    <dxf>
      <font>
        <b/>
      </font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vertical="center"/>
    </dxf>
    <dxf>
      <alignment horizontal="center"/>
    </dxf>
    <dxf>
      <alignment textRotation="90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vertical="center"/>
    </dxf>
    <dxf>
      <alignment vertical="center"/>
    </dxf>
    <dxf>
      <alignment horizontal="center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textRotation="90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2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1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am" refreshedDate="46061.96330520833" createdVersion="8" refreshedVersion="8" minRefreshableVersion="3" recordCount="51" xr:uid="{E278F31F-3896-4564-BB71-F5C3C16E0FB6}">
  <cacheSource type="worksheet">
    <worksheetSource name="Men"/>
  </cacheSource>
  <cacheFields count="24">
    <cacheField name="Nazwisko i Imię" numFmtId="0">
      <sharedItems containsBlank="1" count="31">
        <s v="ADAMOWICZ Krzysztof"/>
        <s v="BARTŁOCZUK Andrzej"/>
        <s v="BARTOŃ Zbigniew"/>
        <s v="BIEDRZYCKI Zbigniew"/>
        <s v="CYWIŃSKI Leszek"/>
        <s v="CZYTAJŁO Jacek"/>
        <s v="FLEJSZER Łukasz"/>
        <s v="FLORCZYK Wojciech"/>
        <s v="GARBACIK Stanisław"/>
        <s v="GRODZKI Piotr"/>
        <s v="HUSAK Krzysztof"/>
        <s v="KARCZEWSKI Artur"/>
        <s v="KONERA Roman"/>
        <s v="KOZAKIEWICZ Tadeusz"/>
        <s v="KRÓL Mariusz"/>
        <s v="ŁUKASZEWICZ Przemysław"/>
        <s v="NAPORA Jacek"/>
        <s v="OSTAPIUK Zygmunt"/>
        <s v="PIEKARSKI Mirosław"/>
        <s v="PIKCIUN Andrzej"/>
        <s v="STEC Włodzimierz"/>
        <s v="WOŹNICKI Paweł"/>
        <s v="ZĘBALA Krzysztof"/>
        <m/>
        <s v="GRUSZKA Jakub" u="1"/>
        <s v="KORZENIEWSKI Andrzej" u="1"/>
        <s v="RAMSZ Grzegorz" u="1"/>
        <s v="ŚWIATKOWSKI Robert" u="1"/>
        <s v="WICZEL Roman" u="1"/>
        <s v="WYSOKIŃSKI Piotr" u="1"/>
        <s v="ZIENTARA Przemysław" u="1"/>
      </sharedItems>
    </cacheField>
    <cacheField name="Klub" numFmtId="0">
      <sharedItems/>
    </cacheField>
    <cacheField name="Data ur" numFmtId="14">
      <sharedItems containsDate="1" containsMixedTypes="1" minDate="1950-05-15T00:00:00" maxDate="1983-08-08T00:00:00"/>
    </cacheField>
    <cacheField name="Kategoria" numFmtId="0">
      <sharedItems count="9">
        <s v="M65"/>
        <s v="M60"/>
        <s v="M55"/>
        <s v="M40"/>
        <s v="M50"/>
        <s v="M45"/>
        <s v="M70"/>
        <s v="M75"/>
        <s v=""/>
      </sharedItems>
    </cacheField>
    <cacheField name="500m bieg 1" numFmtId="0">
      <sharedItems containsSemiMixedTypes="0" containsString="0" containsNumber="1" containsInteger="1" minValue="0" maxValue="100"/>
    </cacheField>
    <cacheField name="1500m Bieg 1" numFmtId="0">
      <sharedItems containsSemiMixedTypes="0" containsString="0" containsNumber="1" containsInteger="1" minValue="0" maxValue="100"/>
    </cacheField>
    <cacheField name="1000m bieg 1" numFmtId="0">
      <sharedItems containsSemiMixedTypes="0" containsString="0" containsNumber="1" containsInteger="1" minValue="0" maxValue="100"/>
    </cacheField>
    <cacheField name="3000 m bieg 1" numFmtId="0">
      <sharedItems containsSemiMixedTypes="0" containsString="0" containsNumber="1" containsInteger="1" minValue="0" maxValue="100"/>
    </cacheField>
    <cacheField name="500m bieg 2" numFmtId="0">
      <sharedItems containsSemiMixedTypes="0" containsString="0" containsNumber="1" containsInteger="1" minValue="0" maxValue="100"/>
    </cacheField>
    <cacheField name="1500m Bieg 2" numFmtId="0">
      <sharedItems containsSemiMixedTypes="0" containsString="0" containsNumber="1" containsInteger="1" minValue="0" maxValue="100"/>
    </cacheField>
    <cacheField name="1000m bieg 2" numFmtId="0">
      <sharedItems containsSemiMixedTypes="0" containsString="0" containsNumber="1" containsInteger="1" minValue="0" maxValue="100"/>
    </cacheField>
    <cacheField name="3000 m bieg 2" numFmtId="0">
      <sharedItems containsSemiMixedTypes="0" containsString="0" containsNumber="1" containsInteger="1" minValue="0" maxValue="100"/>
    </cacheField>
    <cacheField name="500m bieg 3" numFmtId="0">
      <sharedItems containsSemiMixedTypes="0" containsString="0" containsNumber="1" containsInteger="1" minValue="0" maxValue="100"/>
    </cacheField>
    <cacheField name="1500m Bieg 3" numFmtId="0">
      <sharedItems containsSemiMixedTypes="0" containsString="0" containsNumber="1" containsInteger="1" minValue="0" maxValue="100"/>
    </cacheField>
    <cacheField name="1000m bieg 3" numFmtId="0">
      <sharedItems containsSemiMixedTypes="0" containsString="0" containsNumber="1" containsInteger="1" minValue="0" maxValue="100"/>
    </cacheField>
    <cacheField name="3000 m bieg 3" numFmtId="0">
      <sharedItems containsSemiMixedTypes="0" containsString="0" containsNumber="1" containsInteger="1" minValue="0" maxValue="100"/>
    </cacheField>
    <cacheField name="500m bieg 4" numFmtId="0">
      <sharedItems containsSemiMixedTypes="0" containsString="0" containsNumber="1" containsInteger="1" minValue="0" maxValue="0"/>
    </cacheField>
    <cacheField name="1500m Bieg 4" numFmtId="0">
      <sharedItems containsSemiMixedTypes="0" containsString="0" containsNumber="1" containsInteger="1" minValue="0" maxValue="0"/>
    </cacheField>
    <cacheField name="1000m bieg 4" numFmtId="0">
      <sharedItems containsSemiMixedTypes="0" containsString="0" containsNumber="1" containsInteger="1" minValue="0" maxValue="0"/>
    </cacheField>
    <cacheField name="3000 m bieg 4" numFmtId="0">
      <sharedItems containsSemiMixedTypes="0" containsString="0" containsNumber="1" containsInteger="1" minValue="0" maxValue="0"/>
    </cacheField>
    <cacheField name="500 m" numFmtId="0">
      <sharedItems containsSemiMixedTypes="0" containsString="0" containsNumber="1" containsInteger="1" minValue="0" maxValue="300" count="26">
        <n v="0"/>
        <n v="140"/>
        <n v="240"/>
        <n v="230"/>
        <n v="300"/>
        <n v="200"/>
        <n v="195"/>
        <n v="180"/>
        <n v="280" u="1"/>
        <n v="170" u="1"/>
        <n v="260" u="1"/>
        <n v="165" u="1"/>
        <n v="155" u="1"/>
        <n v="100" u="1"/>
        <n v="115" u="1"/>
        <n v="250" u="1"/>
        <n v="95" u="1"/>
        <n v="225" u="1"/>
        <n v="145" u="1"/>
        <n v="120" u="1"/>
        <n v="110" u="1"/>
        <n v="235" u="1"/>
        <n v="210" u="1"/>
        <n v="80" u="1"/>
        <n v="65" u="1"/>
        <n v="160" u="1"/>
      </sharedItems>
    </cacheField>
    <cacheField name="1500 m" numFmtId="0">
      <sharedItems containsSemiMixedTypes="0" containsString="0" containsNumber="1" containsInteger="1" minValue="0" maxValue="300" count="23">
        <n v="0"/>
        <n v="300"/>
        <n v="240"/>
        <n v="180"/>
        <n v="210"/>
        <n v="230"/>
        <n v="200"/>
        <n v="195"/>
        <n v="220" u="1"/>
        <n v="260" u="1"/>
        <n v="170" u="1"/>
        <n v="160" u="1"/>
        <n v="165" u="1"/>
        <n v="100" u="1"/>
        <n v="135" u="1"/>
        <n v="150" u="1"/>
        <n v="140" u="1"/>
        <n v="130" u="1"/>
        <n v="115" u="1"/>
        <n v="125" u="1"/>
        <n v="235" u="1"/>
        <n v="85" u="1"/>
        <n v="75" u="1"/>
      </sharedItems>
    </cacheField>
    <cacheField name="1000 m" numFmtId="0">
      <sharedItems containsSemiMixedTypes="0" containsString="0" containsNumber="1" containsInteger="1" minValue="0" maxValue="300" count="24">
        <n v="160"/>
        <n v="0"/>
        <n v="260"/>
        <n v="220"/>
        <n v="280"/>
        <n v="300"/>
        <n v="200"/>
        <n v="180"/>
        <n v="230"/>
        <n v="140"/>
        <n v="195"/>
        <n v="205" u="1"/>
        <n v="170" u="1"/>
        <n v="250" u="1"/>
        <n v="165" u="1"/>
        <n v="125" u="1"/>
        <n v="240" u="1"/>
        <n v="95" u="1"/>
        <n v="235" u="1"/>
        <n v="150" u="1"/>
        <n v="135" u="1"/>
        <n v="210" u="1"/>
        <n v="90" u="1"/>
        <n v="80" u="1"/>
      </sharedItems>
    </cacheField>
    <cacheField name="3000 m" numFmtId="0">
      <sharedItems containsSemiMixedTypes="0" containsString="0" containsNumber="1" containsInteger="1" minValue="0" maxValue="300" count="20">
        <n v="0"/>
        <n v="300"/>
        <n v="240"/>
        <n v="200"/>
        <n v="210"/>
        <n v="230"/>
        <n v="195"/>
        <n v="260" u="1"/>
        <n v="180" u="1"/>
        <n v="160" u="1"/>
        <n v="170" u="1"/>
        <n v="205" u="1"/>
        <n v="110" u="1"/>
        <n v="220" u="1"/>
        <n v="135" u="1"/>
        <n v="85" u="1"/>
        <n v="150" u="1"/>
        <n v="185" u="1"/>
        <n v="115" u="1"/>
        <n v="125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Adam Lefler" refreshedDate="46062.552211458336" createdVersion="8" refreshedVersion="8" minRefreshableVersion="3" recordCount="18" xr:uid="{CDCB95A9-022D-484F-B844-5CE29B66F7F3}">
  <cacheSource type="worksheet">
    <worksheetSource name="Ladies"/>
  </cacheSource>
  <cacheFields count="23">
    <cacheField name="Nazwisko i Imię" numFmtId="0">
      <sharedItems containsBlank="1" count="8">
        <s v="GADOMSKA Anna"/>
        <s v="GAWRACZYŃSKA Anna"/>
        <s v="JANKO-MIELCARSKA Ewa"/>
        <s v="STANKIEWICZ Anna"/>
        <s v="STASZKIEWICZ Elżbieta"/>
        <s v="SZAREJKO Anna"/>
        <s v="WEŁNICKA Magdalena"/>
        <m/>
      </sharedItems>
    </cacheField>
    <cacheField name="Klub" numFmtId="0">
      <sharedItems/>
    </cacheField>
    <cacheField name="Data ur" numFmtId="14">
      <sharedItems containsDate="1" containsMixedTypes="1" minDate="1954-01-30T00:00:00" maxDate="1980-06-25T00:00:00"/>
    </cacheField>
    <cacheField name="Kategoria" numFmtId="0">
      <sharedItems count="7">
        <s v="K55"/>
        <s v="K70"/>
        <s v="K65"/>
        <s v="K45"/>
        <s v="K60"/>
        <s v=""/>
        <s v="K40" u="1"/>
      </sharedItems>
    </cacheField>
    <cacheField name="500m bieg 1" numFmtId="0">
      <sharedItems containsSemiMixedTypes="0" containsString="0" containsNumber="1" containsInteger="1" minValue="0" maxValue="100"/>
    </cacheField>
    <cacheField name="1500m Bieg 1" numFmtId="0">
      <sharedItems containsSemiMixedTypes="0" containsString="0" containsNumber="1" containsInteger="1" minValue="0" maxValue="100"/>
    </cacheField>
    <cacheField name="1000m bieg 1" numFmtId="0">
      <sharedItems containsSemiMixedTypes="0" containsString="0" containsNumber="1" containsInteger="1" minValue="0" maxValue="100"/>
    </cacheField>
    <cacheField name="500 m bieg 2" numFmtId="0">
      <sharedItems containsSemiMixedTypes="0" containsString="0" containsNumber="1" containsInteger="1" minValue="0" maxValue="100"/>
    </cacheField>
    <cacheField name="500m bieg 3" numFmtId="0">
      <sharedItems containsSemiMixedTypes="0" containsString="0" containsNumber="1" containsInteger="1" minValue="0" maxValue="100"/>
    </cacheField>
    <cacheField name="1500m Bieg 2" numFmtId="0">
      <sharedItems containsSemiMixedTypes="0" containsString="0" containsNumber="1" containsInteger="1" minValue="0" maxValue="100"/>
    </cacheField>
    <cacheField name="1000m bieg 2" numFmtId="0">
      <sharedItems containsSemiMixedTypes="0" containsString="0" containsNumber="1" containsInteger="1" minValue="0" maxValue="100"/>
    </cacheField>
    <cacheField name="500 m bieg 4" numFmtId="0">
      <sharedItems containsSemiMixedTypes="0" containsString="0" containsNumber="1" containsInteger="1" minValue="0" maxValue="100"/>
    </cacheField>
    <cacheField name="500m bieg 5" numFmtId="0">
      <sharedItems containsSemiMixedTypes="0" containsString="0" containsNumber="1" containsInteger="1" minValue="0" maxValue="100"/>
    </cacheField>
    <cacheField name="1500m Bieg 3" numFmtId="0">
      <sharedItems containsSemiMixedTypes="0" containsString="0" containsNumber="1" containsInteger="1" minValue="0" maxValue="100"/>
    </cacheField>
    <cacheField name="1000m bieg 3" numFmtId="0">
      <sharedItems containsSemiMixedTypes="0" containsString="0" containsNumber="1" containsInteger="1" minValue="0" maxValue="100"/>
    </cacheField>
    <cacheField name="500 m bieg 6" numFmtId="0">
      <sharedItems containsSemiMixedTypes="0" containsString="0" containsNumber="1" containsInteger="1" minValue="0" maxValue="100"/>
    </cacheField>
    <cacheField name="500m bieg 7" numFmtId="0">
      <sharedItems containsSemiMixedTypes="0" containsString="0" containsNumber="1" containsInteger="1" minValue="0" maxValue="0"/>
    </cacheField>
    <cacheField name="1500m Bieg 4" numFmtId="0">
      <sharedItems containsSemiMixedTypes="0" containsString="0" containsNumber="1" containsInteger="1" minValue="0" maxValue="0"/>
    </cacheField>
    <cacheField name="1000m bieg 4" numFmtId="0">
      <sharedItems containsSemiMixedTypes="0" containsString="0" containsNumber="1" containsInteger="1" minValue="0" maxValue="0"/>
    </cacheField>
    <cacheField name="500 m bieg 8" numFmtId="0">
      <sharedItems containsSemiMixedTypes="0" containsString="0" containsNumber="1" containsInteger="1" minValue="0" maxValue="0"/>
    </cacheField>
    <cacheField name="500 m" numFmtId="0">
      <sharedItems containsSemiMixedTypes="0" containsString="0" containsNumber="1" containsInteger="1" minValue="0" maxValue="600" count="9">
        <n v="400"/>
        <n v="500"/>
        <n v="480"/>
        <n v="0"/>
        <n v="300"/>
        <n v="460"/>
        <n v="600" u="1"/>
        <n v="580" u="1"/>
        <n v="340" u="1"/>
      </sharedItems>
    </cacheField>
    <cacheField name="1500 m" numFmtId="0">
      <sharedItems containsSemiMixedTypes="0" containsString="0" containsNumber="1" containsInteger="1" minValue="0" maxValue="300" count="6">
        <n v="200"/>
        <n v="180"/>
        <n v="0"/>
        <n v="280"/>
        <n v="300" u="1"/>
        <n v="260" u="1"/>
      </sharedItems>
    </cacheField>
    <cacheField name="1000 m" numFmtId="0">
      <sharedItems containsSemiMixedTypes="0" containsString="0" containsNumber="1" containsInteger="1" minValue="0" maxValue="300" count="6">
        <n v="200"/>
        <n v="300"/>
        <n v="280"/>
        <n v="0"/>
        <n v="260" u="1"/>
        <n v="180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1">
  <r>
    <x v="0"/>
    <s v="MKS Korona Wilanów"/>
    <d v="1959-05-10T00:00:00"/>
    <x v="0"/>
    <n v="80"/>
    <n v="55"/>
    <n v="80"/>
    <n v="0"/>
    <n v="0"/>
    <n v="0"/>
    <n v="80"/>
    <n v="0"/>
    <n v="0"/>
    <n v="0"/>
    <n v="0"/>
    <n v="0"/>
    <n v="0"/>
    <n v="0"/>
    <n v="0"/>
    <n v="0"/>
    <x v="0"/>
    <x v="0"/>
    <x v="0"/>
    <x v="0"/>
  </r>
  <r>
    <x v="1"/>
    <s v="GSŁ Czarne Pantery Giżycko"/>
    <d v="1962-11-06T00:00:00"/>
    <x v="1"/>
    <n v="70"/>
    <n v="0"/>
    <n v="0"/>
    <n v="0"/>
    <n v="70"/>
    <n v="70"/>
    <n v="0"/>
    <n v="0"/>
    <n v="0"/>
    <n v="0"/>
    <n v="0"/>
    <n v="0"/>
    <n v="0"/>
    <n v="0"/>
    <n v="0"/>
    <n v="0"/>
    <x v="1"/>
    <x v="0"/>
    <x v="1"/>
    <x v="0"/>
  </r>
  <r>
    <x v="2"/>
    <s v="GSŁ Czarne Pantery Giżycko"/>
    <d v="1963-06-22T00:00:00"/>
    <x v="1"/>
    <n v="80"/>
    <n v="100"/>
    <n v="80"/>
    <n v="100"/>
    <n v="80"/>
    <n v="100"/>
    <n v="80"/>
    <n v="100"/>
    <n v="80"/>
    <n v="100"/>
    <n v="100"/>
    <n v="100"/>
    <n v="0"/>
    <n v="0"/>
    <n v="0"/>
    <n v="0"/>
    <x v="2"/>
    <x v="1"/>
    <x v="2"/>
    <x v="1"/>
  </r>
  <r>
    <x v="3"/>
    <s v="UKS Viking Elbląg"/>
    <d v="1957-02-23T00:00:00"/>
    <x v="0"/>
    <n v="70"/>
    <n v="80"/>
    <n v="70"/>
    <n v="80"/>
    <n v="80"/>
    <n v="80"/>
    <n v="70"/>
    <n v="80"/>
    <n v="80"/>
    <n v="80"/>
    <n v="80"/>
    <n v="80"/>
    <n v="0"/>
    <n v="0"/>
    <n v="0"/>
    <n v="0"/>
    <x v="3"/>
    <x v="2"/>
    <x v="3"/>
    <x v="2"/>
  </r>
  <r>
    <x v="4"/>
    <s v="GSŁ Czarne Pantery Giżycko"/>
    <d v="1961-01-01T00:00:00"/>
    <x v="1"/>
    <n v="100"/>
    <n v="80"/>
    <n v="100"/>
    <n v="80"/>
    <n v="100"/>
    <n v="80"/>
    <n v="100"/>
    <n v="80"/>
    <n v="100"/>
    <n v="80"/>
    <n v="80"/>
    <n v="80"/>
    <n v="0"/>
    <n v="0"/>
    <n v="0"/>
    <n v="0"/>
    <x v="4"/>
    <x v="2"/>
    <x v="4"/>
    <x v="2"/>
  </r>
  <r>
    <x v="5"/>
    <s v="SKŁ Górnik Sanok"/>
    <d v="1969-04-07T00:00:00"/>
    <x v="2"/>
    <n v="0"/>
    <n v="0"/>
    <n v="0"/>
    <n v="0"/>
    <n v="0"/>
    <n v="0"/>
    <n v="0"/>
    <n v="0"/>
    <n v="100"/>
    <n v="100"/>
    <n v="100"/>
    <n v="100"/>
    <n v="0"/>
    <n v="0"/>
    <n v="0"/>
    <n v="0"/>
    <x v="0"/>
    <x v="0"/>
    <x v="1"/>
    <x v="0"/>
  </r>
  <r>
    <x v="6"/>
    <s v="niezrzeszony"/>
    <d v="1983-08-07T00:00:00"/>
    <x v="3"/>
    <n v="80"/>
    <n v="80"/>
    <n v="80"/>
    <n v="80"/>
    <n v="0"/>
    <n v="0"/>
    <n v="0"/>
    <n v="0"/>
    <n v="0"/>
    <n v="0"/>
    <n v="0"/>
    <n v="0"/>
    <n v="0"/>
    <n v="0"/>
    <n v="0"/>
    <n v="0"/>
    <x v="0"/>
    <x v="0"/>
    <x v="1"/>
    <x v="0"/>
  </r>
  <r>
    <x v="7"/>
    <s v="MKS Cuprum Lubin"/>
    <d v="1982-04-16T00:00:00"/>
    <x v="3"/>
    <n v="100"/>
    <n v="100"/>
    <n v="100"/>
    <n v="100"/>
    <n v="0"/>
    <n v="0"/>
    <n v="0"/>
    <n v="0"/>
    <n v="0"/>
    <n v="0"/>
    <n v="0"/>
    <n v="0"/>
    <n v="0"/>
    <n v="0"/>
    <n v="0"/>
    <n v="0"/>
    <x v="0"/>
    <x v="0"/>
    <x v="1"/>
    <x v="0"/>
  </r>
  <r>
    <x v="8"/>
    <s v="GSŁ Czarne Pantery Giżycko"/>
    <d v="1956-05-08T00:00:00"/>
    <x v="0"/>
    <n v="45"/>
    <n v="0"/>
    <n v="45"/>
    <n v="0"/>
    <n v="0"/>
    <n v="0"/>
    <n v="0"/>
    <n v="0"/>
    <n v="0"/>
    <n v="0"/>
    <n v="0"/>
    <n v="0"/>
    <n v="0"/>
    <n v="0"/>
    <n v="0"/>
    <n v="0"/>
    <x v="0"/>
    <x v="0"/>
    <x v="1"/>
    <x v="0"/>
  </r>
  <r>
    <x v="9"/>
    <s v="GSŁ Czarne Pantery Giżycko"/>
    <d v="1959-04-30T00:00:00"/>
    <x v="0"/>
    <n v="100"/>
    <n v="100"/>
    <n v="100"/>
    <n v="100"/>
    <n v="100"/>
    <n v="100"/>
    <n v="100"/>
    <n v="100"/>
    <n v="100"/>
    <n v="100"/>
    <n v="100"/>
    <n v="100"/>
    <n v="0"/>
    <n v="0"/>
    <n v="0"/>
    <n v="0"/>
    <x v="4"/>
    <x v="1"/>
    <x v="5"/>
    <x v="1"/>
  </r>
  <r>
    <x v="10"/>
    <s v="SKŁ Górnik Sanok"/>
    <d v="1972-06-03T00:00:00"/>
    <x v="4"/>
    <n v="100"/>
    <n v="100"/>
    <n v="100"/>
    <n v="100"/>
    <n v="100"/>
    <n v="100"/>
    <n v="100"/>
    <n v="100"/>
    <n v="100"/>
    <n v="100"/>
    <n v="100"/>
    <n v="100"/>
    <n v="0"/>
    <n v="0"/>
    <n v="0"/>
    <n v="0"/>
    <x v="4"/>
    <x v="1"/>
    <x v="5"/>
    <x v="1"/>
  </r>
  <r>
    <x v="11"/>
    <s v="KS SNPTT 1907 Zakopane"/>
    <d v="1978-04-20T00:00:00"/>
    <x v="5"/>
    <n v="100"/>
    <n v="80"/>
    <n v="100"/>
    <n v="0"/>
    <n v="0"/>
    <n v="0"/>
    <n v="0"/>
    <n v="0"/>
    <n v="100"/>
    <n v="100"/>
    <n v="100"/>
    <n v="0"/>
    <n v="0"/>
    <n v="0"/>
    <n v="0"/>
    <n v="0"/>
    <x v="5"/>
    <x v="3"/>
    <x v="6"/>
    <x v="0"/>
  </r>
  <r>
    <x v="12"/>
    <s v="Akademia Łyżwiarstwa Kristensen"/>
    <d v="1953-10-17T00:00:00"/>
    <x v="6"/>
    <n v="0"/>
    <n v="80"/>
    <n v="0"/>
    <n v="100"/>
    <n v="0"/>
    <n v="100"/>
    <n v="0"/>
    <n v="100"/>
    <n v="0"/>
    <n v="0"/>
    <n v="0"/>
    <n v="0"/>
    <n v="0"/>
    <n v="0"/>
    <n v="0"/>
    <n v="0"/>
    <x v="0"/>
    <x v="3"/>
    <x v="1"/>
    <x v="3"/>
  </r>
  <r>
    <x v="13"/>
    <s v="GSŁ Czarne Pantery Giżycko"/>
    <d v="1957-04-27T00:00:00"/>
    <x v="0"/>
    <n v="55"/>
    <n v="70"/>
    <n v="55"/>
    <n v="70"/>
    <n v="70"/>
    <n v="70"/>
    <n v="55"/>
    <n v="70"/>
    <n v="70"/>
    <n v="70"/>
    <n v="70"/>
    <n v="70"/>
    <n v="0"/>
    <n v="0"/>
    <n v="0"/>
    <n v="0"/>
    <x v="6"/>
    <x v="4"/>
    <x v="7"/>
    <x v="4"/>
  </r>
  <r>
    <x v="14"/>
    <s v="KS Orzeł Elbląg"/>
    <d v="1974-11-29T00:00:00"/>
    <x v="4"/>
    <n v="70"/>
    <n v="70"/>
    <n v="70"/>
    <n v="70"/>
    <n v="80"/>
    <n v="80"/>
    <n v="80"/>
    <n v="80"/>
    <n v="80"/>
    <n v="80"/>
    <n v="80"/>
    <n v="80"/>
    <n v="0"/>
    <n v="0"/>
    <n v="0"/>
    <n v="0"/>
    <x v="3"/>
    <x v="5"/>
    <x v="8"/>
    <x v="5"/>
  </r>
  <r>
    <x v="15"/>
    <s v="Akademia Łyżwiarstwa Kristensen"/>
    <d v="1978-06-21T00:00:00"/>
    <x v="5"/>
    <n v="80"/>
    <n v="100"/>
    <n v="80"/>
    <n v="100"/>
    <n v="0"/>
    <n v="0"/>
    <n v="0"/>
    <n v="0"/>
    <n v="0"/>
    <n v="0"/>
    <n v="0"/>
    <n v="0"/>
    <n v="0"/>
    <n v="0"/>
    <n v="0"/>
    <n v="0"/>
    <x v="0"/>
    <x v="0"/>
    <x v="1"/>
    <x v="0"/>
  </r>
  <r>
    <x v="16"/>
    <s v="MKS Cuprum Lubin"/>
    <d v="1974-10-18T00:00:00"/>
    <x v="4"/>
    <n v="80"/>
    <n v="80"/>
    <n v="80"/>
    <n v="80"/>
    <n v="0"/>
    <n v="0"/>
    <n v="0"/>
    <n v="0"/>
    <n v="0"/>
    <n v="0"/>
    <n v="0"/>
    <n v="0"/>
    <n v="0"/>
    <n v="0"/>
    <n v="0"/>
    <n v="0"/>
    <x v="0"/>
    <x v="0"/>
    <x v="1"/>
    <x v="0"/>
  </r>
  <r>
    <x v="17"/>
    <s v="KS SNPTT 1907 Zakopane"/>
    <d v="1950-05-15T00:00:00"/>
    <x v="7"/>
    <n v="100"/>
    <n v="100"/>
    <n v="100"/>
    <n v="0"/>
    <n v="100"/>
    <n v="100"/>
    <n v="100"/>
    <n v="100"/>
    <n v="100"/>
    <n v="100"/>
    <n v="100"/>
    <n v="0"/>
    <n v="0"/>
    <n v="0"/>
    <n v="0"/>
    <n v="0"/>
    <x v="4"/>
    <x v="1"/>
    <x v="5"/>
    <x v="0"/>
  </r>
  <r>
    <x v="18"/>
    <s v="GSŁ Czarne Pantery Giżycko"/>
    <d v="1961-12-03T00:00:00"/>
    <x v="1"/>
    <n v="55"/>
    <n v="0"/>
    <n v="0"/>
    <n v="0"/>
    <n v="55"/>
    <n v="0"/>
    <n v="70"/>
    <n v="0"/>
    <n v="70"/>
    <n v="0"/>
    <n v="70"/>
    <n v="0"/>
    <n v="0"/>
    <n v="0"/>
    <n v="0"/>
    <n v="0"/>
    <x v="7"/>
    <x v="0"/>
    <x v="9"/>
    <x v="0"/>
  </r>
  <r>
    <x v="19"/>
    <s v="GSŁ Czarne Pantery Giżycko"/>
    <d v="1957-02-04T00:00:00"/>
    <x v="0"/>
    <n v="40"/>
    <n v="45"/>
    <n v="0"/>
    <n v="0"/>
    <n v="0"/>
    <n v="0"/>
    <n v="0"/>
    <n v="0"/>
    <n v="0"/>
    <n v="0"/>
    <n v="0"/>
    <n v="0"/>
    <n v="0"/>
    <n v="0"/>
    <n v="0"/>
    <n v="0"/>
    <x v="0"/>
    <x v="0"/>
    <x v="1"/>
    <x v="0"/>
  </r>
  <r>
    <x v="20"/>
    <s v="KS SNPTT 1907 Zakopane"/>
    <d v="1953-11-14T00:00:00"/>
    <x v="6"/>
    <n v="100"/>
    <n v="100"/>
    <n v="100"/>
    <n v="0"/>
    <n v="0"/>
    <n v="0"/>
    <n v="0"/>
    <n v="0"/>
    <n v="100"/>
    <n v="100"/>
    <n v="100"/>
    <n v="0"/>
    <n v="0"/>
    <n v="0"/>
    <n v="0"/>
    <n v="0"/>
    <x v="5"/>
    <x v="6"/>
    <x v="6"/>
    <x v="0"/>
  </r>
  <r>
    <x v="21"/>
    <s v="niezrzeszony"/>
    <d v="1969-09-09T00:00:00"/>
    <x v="2"/>
    <n v="100"/>
    <n v="100"/>
    <n v="100"/>
    <n v="100"/>
    <n v="100"/>
    <n v="100"/>
    <n v="100"/>
    <n v="100"/>
    <n v="0"/>
    <n v="0"/>
    <n v="0"/>
    <n v="0"/>
    <n v="0"/>
    <n v="0"/>
    <n v="0"/>
    <n v="0"/>
    <x v="5"/>
    <x v="6"/>
    <x v="6"/>
    <x v="3"/>
  </r>
  <r>
    <x v="22"/>
    <s v="KS SNPTT 1907 Zakopane"/>
    <d v="1975-06-12T00:00:00"/>
    <x v="4"/>
    <n v="55"/>
    <n v="55"/>
    <n v="55"/>
    <n v="55"/>
    <n v="70"/>
    <n v="70"/>
    <n v="70"/>
    <n v="70"/>
    <n v="70"/>
    <n v="70"/>
    <n v="70"/>
    <n v="70"/>
    <n v="0"/>
    <n v="0"/>
    <n v="0"/>
    <n v="0"/>
    <x v="6"/>
    <x v="7"/>
    <x v="10"/>
    <x v="6"/>
  </r>
  <r>
    <x v="23"/>
    <s v=""/>
    <s v=""/>
    <x v="8"/>
    <n v="0"/>
    <n v="0"/>
    <n v="0"/>
    <n v="0"/>
    <n v="0"/>
    <n v="0"/>
    <n v="0"/>
    <n v="0"/>
    <n v="0"/>
    <n v="0"/>
    <n v="0"/>
    <n v="0"/>
    <n v="0"/>
    <n v="0"/>
    <n v="0"/>
    <n v="0"/>
    <x v="0"/>
    <x v="0"/>
    <x v="1"/>
    <x v="0"/>
  </r>
  <r>
    <x v="23"/>
    <s v=""/>
    <s v=""/>
    <x v="8"/>
    <n v="0"/>
    <n v="0"/>
    <n v="0"/>
    <n v="0"/>
    <n v="0"/>
    <n v="0"/>
    <n v="0"/>
    <n v="0"/>
    <n v="0"/>
    <n v="0"/>
    <n v="0"/>
    <n v="0"/>
    <n v="0"/>
    <n v="0"/>
    <n v="0"/>
    <n v="0"/>
    <x v="0"/>
    <x v="0"/>
    <x v="1"/>
    <x v="0"/>
  </r>
  <r>
    <x v="23"/>
    <s v=""/>
    <s v=""/>
    <x v="8"/>
    <n v="0"/>
    <n v="0"/>
    <n v="0"/>
    <n v="0"/>
    <n v="0"/>
    <n v="0"/>
    <n v="0"/>
    <n v="0"/>
    <n v="0"/>
    <n v="0"/>
    <n v="0"/>
    <n v="0"/>
    <n v="0"/>
    <n v="0"/>
    <n v="0"/>
    <n v="0"/>
    <x v="0"/>
    <x v="0"/>
    <x v="1"/>
    <x v="0"/>
  </r>
  <r>
    <x v="23"/>
    <s v=""/>
    <s v=""/>
    <x v="8"/>
    <n v="0"/>
    <n v="0"/>
    <n v="0"/>
    <n v="0"/>
    <n v="0"/>
    <n v="0"/>
    <n v="0"/>
    <n v="0"/>
    <n v="0"/>
    <n v="0"/>
    <n v="0"/>
    <n v="0"/>
    <n v="0"/>
    <n v="0"/>
    <n v="0"/>
    <n v="0"/>
    <x v="0"/>
    <x v="0"/>
    <x v="1"/>
    <x v="0"/>
  </r>
  <r>
    <x v="23"/>
    <s v=""/>
    <s v=""/>
    <x v="8"/>
    <n v="0"/>
    <n v="0"/>
    <n v="0"/>
    <n v="0"/>
    <n v="0"/>
    <n v="0"/>
    <n v="0"/>
    <n v="0"/>
    <n v="0"/>
    <n v="0"/>
    <n v="0"/>
    <n v="0"/>
    <n v="0"/>
    <n v="0"/>
    <n v="0"/>
    <n v="0"/>
    <x v="0"/>
    <x v="0"/>
    <x v="1"/>
    <x v="0"/>
  </r>
  <r>
    <x v="23"/>
    <s v=""/>
    <s v=""/>
    <x v="8"/>
    <n v="0"/>
    <n v="0"/>
    <n v="0"/>
    <n v="0"/>
    <n v="0"/>
    <n v="0"/>
    <n v="0"/>
    <n v="0"/>
    <n v="0"/>
    <n v="0"/>
    <n v="0"/>
    <n v="0"/>
    <n v="0"/>
    <n v="0"/>
    <n v="0"/>
    <n v="0"/>
    <x v="0"/>
    <x v="0"/>
    <x v="1"/>
    <x v="0"/>
  </r>
  <r>
    <x v="23"/>
    <s v=""/>
    <s v=""/>
    <x v="8"/>
    <n v="0"/>
    <n v="0"/>
    <n v="0"/>
    <n v="0"/>
    <n v="0"/>
    <n v="0"/>
    <n v="0"/>
    <n v="0"/>
    <n v="0"/>
    <n v="0"/>
    <n v="0"/>
    <n v="0"/>
    <n v="0"/>
    <n v="0"/>
    <n v="0"/>
    <n v="0"/>
    <x v="0"/>
    <x v="0"/>
    <x v="1"/>
    <x v="0"/>
  </r>
  <r>
    <x v="23"/>
    <s v=""/>
    <s v=""/>
    <x v="8"/>
    <n v="0"/>
    <n v="0"/>
    <n v="0"/>
    <n v="0"/>
    <n v="0"/>
    <n v="0"/>
    <n v="0"/>
    <n v="0"/>
    <n v="0"/>
    <n v="0"/>
    <n v="0"/>
    <n v="0"/>
    <n v="0"/>
    <n v="0"/>
    <n v="0"/>
    <n v="0"/>
    <x v="0"/>
    <x v="0"/>
    <x v="1"/>
    <x v="0"/>
  </r>
  <r>
    <x v="23"/>
    <s v=""/>
    <s v=""/>
    <x v="8"/>
    <n v="0"/>
    <n v="0"/>
    <n v="0"/>
    <n v="0"/>
    <n v="0"/>
    <n v="0"/>
    <n v="0"/>
    <n v="0"/>
    <n v="0"/>
    <n v="0"/>
    <n v="0"/>
    <n v="0"/>
    <n v="0"/>
    <n v="0"/>
    <n v="0"/>
    <n v="0"/>
    <x v="0"/>
    <x v="0"/>
    <x v="1"/>
    <x v="0"/>
  </r>
  <r>
    <x v="23"/>
    <s v=""/>
    <s v=""/>
    <x v="8"/>
    <n v="0"/>
    <n v="0"/>
    <n v="0"/>
    <n v="0"/>
    <n v="0"/>
    <n v="0"/>
    <n v="0"/>
    <n v="0"/>
    <n v="0"/>
    <n v="0"/>
    <n v="0"/>
    <n v="0"/>
    <n v="0"/>
    <n v="0"/>
    <n v="0"/>
    <n v="0"/>
    <x v="0"/>
    <x v="0"/>
    <x v="1"/>
    <x v="0"/>
  </r>
  <r>
    <x v="23"/>
    <s v=""/>
    <s v=""/>
    <x v="8"/>
    <n v="0"/>
    <n v="0"/>
    <n v="0"/>
    <n v="0"/>
    <n v="0"/>
    <n v="0"/>
    <n v="0"/>
    <n v="0"/>
    <n v="0"/>
    <n v="0"/>
    <n v="0"/>
    <n v="0"/>
    <n v="0"/>
    <n v="0"/>
    <n v="0"/>
    <n v="0"/>
    <x v="0"/>
    <x v="0"/>
    <x v="1"/>
    <x v="0"/>
  </r>
  <r>
    <x v="23"/>
    <s v=""/>
    <s v=""/>
    <x v="8"/>
    <n v="0"/>
    <n v="0"/>
    <n v="0"/>
    <n v="0"/>
    <n v="0"/>
    <n v="0"/>
    <n v="0"/>
    <n v="0"/>
    <n v="0"/>
    <n v="0"/>
    <n v="0"/>
    <n v="0"/>
    <n v="0"/>
    <n v="0"/>
    <n v="0"/>
    <n v="0"/>
    <x v="0"/>
    <x v="0"/>
    <x v="1"/>
    <x v="0"/>
  </r>
  <r>
    <x v="23"/>
    <s v=""/>
    <s v=""/>
    <x v="8"/>
    <n v="0"/>
    <n v="0"/>
    <n v="0"/>
    <n v="0"/>
    <n v="0"/>
    <n v="0"/>
    <n v="0"/>
    <n v="0"/>
    <n v="0"/>
    <n v="0"/>
    <n v="0"/>
    <n v="0"/>
    <n v="0"/>
    <n v="0"/>
    <n v="0"/>
    <n v="0"/>
    <x v="0"/>
    <x v="0"/>
    <x v="1"/>
    <x v="0"/>
  </r>
  <r>
    <x v="23"/>
    <s v=""/>
    <s v=""/>
    <x v="8"/>
    <n v="0"/>
    <n v="0"/>
    <n v="0"/>
    <n v="0"/>
    <n v="0"/>
    <n v="0"/>
    <n v="0"/>
    <n v="0"/>
    <n v="0"/>
    <n v="0"/>
    <n v="0"/>
    <n v="0"/>
    <n v="0"/>
    <n v="0"/>
    <n v="0"/>
    <n v="0"/>
    <x v="0"/>
    <x v="0"/>
    <x v="1"/>
    <x v="0"/>
  </r>
  <r>
    <x v="23"/>
    <s v=""/>
    <s v=""/>
    <x v="8"/>
    <n v="0"/>
    <n v="0"/>
    <n v="0"/>
    <n v="0"/>
    <n v="0"/>
    <n v="0"/>
    <n v="0"/>
    <n v="0"/>
    <n v="0"/>
    <n v="0"/>
    <n v="0"/>
    <n v="0"/>
    <n v="0"/>
    <n v="0"/>
    <n v="0"/>
    <n v="0"/>
    <x v="0"/>
    <x v="0"/>
    <x v="1"/>
    <x v="0"/>
  </r>
  <r>
    <x v="23"/>
    <s v=""/>
    <s v=""/>
    <x v="8"/>
    <n v="0"/>
    <n v="0"/>
    <n v="0"/>
    <n v="0"/>
    <n v="0"/>
    <n v="0"/>
    <n v="0"/>
    <n v="0"/>
    <n v="0"/>
    <n v="0"/>
    <n v="0"/>
    <n v="0"/>
    <n v="0"/>
    <n v="0"/>
    <n v="0"/>
    <n v="0"/>
    <x v="0"/>
    <x v="0"/>
    <x v="1"/>
    <x v="0"/>
  </r>
  <r>
    <x v="23"/>
    <s v=""/>
    <s v=""/>
    <x v="8"/>
    <n v="0"/>
    <n v="0"/>
    <n v="0"/>
    <n v="0"/>
    <n v="0"/>
    <n v="0"/>
    <n v="0"/>
    <n v="0"/>
    <n v="0"/>
    <n v="0"/>
    <n v="0"/>
    <n v="0"/>
    <n v="0"/>
    <n v="0"/>
    <n v="0"/>
    <n v="0"/>
    <x v="0"/>
    <x v="0"/>
    <x v="1"/>
    <x v="0"/>
  </r>
  <r>
    <x v="23"/>
    <s v=""/>
    <s v=""/>
    <x v="8"/>
    <n v="0"/>
    <n v="0"/>
    <n v="0"/>
    <n v="0"/>
    <n v="0"/>
    <n v="0"/>
    <n v="0"/>
    <n v="0"/>
    <n v="0"/>
    <n v="0"/>
    <n v="0"/>
    <n v="0"/>
    <n v="0"/>
    <n v="0"/>
    <n v="0"/>
    <n v="0"/>
    <x v="0"/>
    <x v="0"/>
    <x v="1"/>
    <x v="0"/>
  </r>
  <r>
    <x v="23"/>
    <s v=""/>
    <s v=""/>
    <x v="8"/>
    <n v="0"/>
    <n v="0"/>
    <n v="0"/>
    <n v="0"/>
    <n v="0"/>
    <n v="0"/>
    <n v="0"/>
    <n v="0"/>
    <n v="0"/>
    <n v="0"/>
    <n v="0"/>
    <n v="0"/>
    <n v="0"/>
    <n v="0"/>
    <n v="0"/>
    <n v="0"/>
    <x v="0"/>
    <x v="0"/>
    <x v="1"/>
    <x v="0"/>
  </r>
  <r>
    <x v="23"/>
    <s v=""/>
    <s v=""/>
    <x v="8"/>
    <n v="0"/>
    <n v="0"/>
    <n v="0"/>
    <n v="0"/>
    <n v="0"/>
    <n v="0"/>
    <n v="0"/>
    <n v="0"/>
    <n v="0"/>
    <n v="0"/>
    <n v="0"/>
    <n v="0"/>
    <n v="0"/>
    <n v="0"/>
    <n v="0"/>
    <n v="0"/>
    <x v="0"/>
    <x v="0"/>
    <x v="1"/>
    <x v="0"/>
  </r>
  <r>
    <x v="23"/>
    <s v=""/>
    <s v=""/>
    <x v="8"/>
    <n v="0"/>
    <n v="0"/>
    <n v="0"/>
    <n v="0"/>
    <n v="0"/>
    <n v="0"/>
    <n v="0"/>
    <n v="0"/>
    <n v="0"/>
    <n v="0"/>
    <n v="0"/>
    <n v="0"/>
    <n v="0"/>
    <n v="0"/>
    <n v="0"/>
    <n v="0"/>
    <x v="0"/>
    <x v="0"/>
    <x v="1"/>
    <x v="0"/>
  </r>
  <r>
    <x v="23"/>
    <s v=""/>
    <s v=""/>
    <x v="8"/>
    <n v="0"/>
    <n v="0"/>
    <n v="0"/>
    <n v="0"/>
    <n v="0"/>
    <n v="0"/>
    <n v="0"/>
    <n v="0"/>
    <n v="0"/>
    <n v="0"/>
    <n v="0"/>
    <n v="0"/>
    <n v="0"/>
    <n v="0"/>
    <n v="0"/>
    <n v="0"/>
    <x v="0"/>
    <x v="0"/>
    <x v="1"/>
    <x v="0"/>
  </r>
  <r>
    <x v="23"/>
    <s v=""/>
    <s v=""/>
    <x v="8"/>
    <n v="0"/>
    <n v="0"/>
    <n v="0"/>
    <n v="0"/>
    <n v="0"/>
    <n v="0"/>
    <n v="0"/>
    <n v="0"/>
    <n v="0"/>
    <n v="0"/>
    <n v="0"/>
    <n v="0"/>
    <n v="0"/>
    <n v="0"/>
    <n v="0"/>
    <n v="0"/>
    <x v="0"/>
    <x v="0"/>
    <x v="1"/>
    <x v="0"/>
  </r>
  <r>
    <x v="23"/>
    <s v=""/>
    <s v=""/>
    <x v="8"/>
    <n v="0"/>
    <n v="0"/>
    <n v="0"/>
    <n v="0"/>
    <n v="0"/>
    <n v="0"/>
    <n v="0"/>
    <n v="0"/>
    <n v="0"/>
    <n v="0"/>
    <n v="0"/>
    <n v="0"/>
    <n v="0"/>
    <n v="0"/>
    <n v="0"/>
    <n v="0"/>
    <x v="0"/>
    <x v="0"/>
    <x v="1"/>
    <x v="0"/>
  </r>
  <r>
    <x v="23"/>
    <s v=""/>
    <s v=""/>
    <x v="8"/>
    <n v="0"/>
    <n v="0"/>
    <n v="0"/>
    <n v="0"/>
    <n v="0"/>
    <n v="0"/>
    <n v="0"/>
    <n v="0"/>
    <n v="0"/>
    <n v="0"/>
    <n v="0"/>
    <n v="0"/>
    <n v="0"/>
    <n v="0"/>
    <n v="0"/>
    <n v="0"/>
    <x v="0"/>
    <x v="0"/>
    <x v="1"/>
    <x v="0"/>
  </r>
  <r>
    <x v="23"/>
    <s v=""/>
    <s v=""/>
    <x v="8"/>
    <n v="0"/>
    <n v="0"/>
    <n v="0"/>
    <n v="0"/>
    <n v="0"/>
    <n v="0"/>
    <n v="0"/>
    <n v="0"/>
    <n v="0"/>
    <n v="0"/>
    <n v="0"/>
    <n v="0"/>
    <n v="0"/>
    <n v="0"/>
    <n v="0"/>
    <n v="0"/>
    <x v="0"/>
    <x v="0"/>
    <x v="1"/>
    <x v="0"/>
  </r>
  <r>
    <x v="23"/>
    <s v=""/>
    <s v=""/>
    <x v="8"/>
    <n v="0"/>
    <n v="0"/>
    <n v="0"/>
    <n v="0"/>
    <n v="0"/>
    <n v="0"/>
    <n v="0"/>
    <n v="0"/>
    <n v="0"/>
    <n v="0"/>
    <n v="0"/>
    <n v="0"/>
    <n v="0"/>
    <n v="0"/>
    <n v="0"/>
    <n v="0"/>
    <x v="0"/>
    <x v="0"/>
    <x v="1"/>
    <x v="0"/>
  </r>
  <r>
    <x v="23"/>
    <s v=""/>
    <s v=""/>
    <x v="8"/>
    <n v="0"/>
    <n v="0"/>
    <n v="0"/>
    <n v="0"/>
    <n v="0"/>
    <n v="0"/>
    <n v="0"/>
    <n v="0"/>
    <n v="0"/>
    <n v="0"/>
    <n v="0"/>
    <n v="0"/>
    <n v="0"/>
    <n v="0"/>
    <n v="0"/>
    <n v="0"/>
    <x v="0"/>
    <x v="0"/>
    <x v="1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29AF841-D865-4B58-AFD2-A9AC471F056E}" name="Tabela przestawna1" cacheId="0" applyNumberFormats="0" applyBorderFormats="0" applyFontFormats="0" applyPatternFormats="0" applyAlignmentFormats="0" applyWidthHeightFormats="1" dataCaption="Wartości" updatedVersion="8" minRefreshableVersion="3" showDataTips="0" rowGrandTotals="0" colGrandTotals="0" itemPrintTitles="1" createdVersion="8" indent="0" showHeaders="0" outline="1" outlineData="1" multipleFieldFilters="0">
  <location ref="H3:L24" firstHeaderRow="0" firstDataRow="1" firstDataCol="1" rowPageCount="1" colPageCount="1"/>
  <pivotFields count="24">
    <pivotField axis="axisRow" showAll="0" sortType="descending">
      <items count="32">
        <item x="0"/>
        <item x="1"/>
        <item x="2"/>
        <item x="3"/>
        <item x="4"/>
        <item x="5"/>
        <item x="7"/>
        <item x="9"/>
        <item m="1" x="24"/>
        <item x="10"/>
        <item x="12"/>
        <item m="1" x="25"/>
        <item x="13"/>
        <item x="14"/>
        <item x="15"/>
        <item x="16"/>
        <item x="17"/>
        <item x="19"/>
        <item x="20"/>
        <item x="22"/>
        <item m="1" x="30"/>
        <item x="23"/>
        <item m="1" x="26"/>
        <item m="1" x="27"/>
        <item m="1" x="28"/>
        <item x="21"/>
        <item m="1" x="29"/>
        <item x="6"/>
        <item x="8"/>
        <item x="11"/>
        <item x="18"/>
        <item t="default"/>
      </items>
      <autoSortScope>
        <pivotArea dataOnly="0" outline="0" fieldPosition="0">
          <references count="1">
            <reference field="4294967294" count="1" selected="0">
              <x v="3"/>
            </reference>
          </references>
        </pivotArea>
      </autoSortScope>
    </pivotField>
    <pivotField showAll="0"/>
    <pivotField showAll="0"/>
    <pivotField axis="axisRow" showAll="0" sortType="ascending" defaultSubtotal="0">
      <items count="9">
        <item x="8"/>
        <item x="3"/>
        <item x="5"/>
        <item x="4"/>
        <item x="2"/>
        <item x="1"/>
        <item x="0"/>
        <item x="6"/>
        <item x="7"/>
      </items>
    </pivotField>
    <pivotField showAll="0"/>
    <pivotField showAll="0"/>
    <pivotField dataField="1" showAll="0"/>
    <pivotField showAll="0"/>
    <pivotField showAll="0"/>
    <pivotField showAll="0"/>
    <pivotField dataField="1"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axis="axisPage" dataField="1" multipleItemSelectionAllowed="1" showAll="0">
      <items count="25">
        <item h="1" x="1"/>
        <item m="1" x="23"/>
        <item m="1" x="22"/>
        <item m="1" x="15"/>
        <item x="9"/>
        <item m="1" x="19"/>
        <item x="0"/>
        <item x="7"/>
        <item x="6"/>
        <item m="1" x="11"/>
        <item m="1" x="21"/>
        <item x="2"/>
        <item m="1" x="17"/>
        <item m="1" x="18"/>
        <item x="5"/>
        <item m="1" x="12"/>
        <item m="1" x="20"/>
        <item m="1" x="16"/>
        <item h="1" m="1" x="13"/>
        <item h="1" m="1" x="14"/>
        <item x="3"/>
        <item x="4"/>
        <item x="8"/>
        <item x="10"/>
        <item t="default"/>
      </items>
    </pivotField>
    <pivotField showAll="0"/>
  </pivotFields>
  <rowFields count="2">
    <field x="3"/>
    <field x="0"/>
  </rowFields>
  <rowItems count="21">
    <i>
      <x v="2"/>
    </i>
    <i r="1">
      <x v="29"/>
    </i>
    <i>
      <x v="3"/>
    </i>
    <i r="1">
      <x v="9"/>
    </i>
    <i r="1">
      <x v="13"/>
    </i>
    <i r="1">
      <x v="19"/>
    </i>
    <i>
      <x v="4"/>
    </i>
    <i r="1">
      <x v="25"/>
    </i>
    <i>
      <x v="5"/>
    </i>
    <i r="1">
      <x v="4"/>
    </i>
    <i r="1">
      <x v="2"/>
    </i>
    <i r="1">
      <x v="30"/>
    </i>
    <i>
      <x v="6"/>
    </i>
    <i r="1">
      <x v="7"/>
    </i>
    <i r="1">
      <x v="3"/>
    </i>
    <i r="1">
      <x v="12"/>
    </i>
    <i r="1">
      <x/>
    </i>
    <i>
      <x v="7"/>
    </i>
    <i r="1">
      <x v="18"/>
    </i>
    <i>
      <x v="8"/>
    </i>
    <i r="1">
      <x v="16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22" hier="-1"/>
  </pageFields>
  <dataFields count="4">
    <dataField name="bieg 1" fld="6" baseField="0" baseItem="0"/>
    <dataField name="bieg 2" fld="10" baseField="0" baseItem="0"/>
    <dataField name="bieg 3" fld="14" baseField="0" baseItem="0"/>
    <dataField name="Klas. Gen." fld="22" baseField="0" baseItem="0"/>
  </dataFields>
  <formats count="61">
    <format dxfId="426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425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424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423">
      <pivotArea outline="0" collapsedLevelsAreSubtotals="1" fieldPosition="0">
        <references count="1">
          <reference field="4294967294" count="3" selected="0">
            <x v="0"/>
            <x v="1"/>
            <x v="2"/>
          </reference>
        </references>
      </pivotArea>
    </format>
    <format dxfId="422">
      <pivotArea outline="0" collapsedLevelsAreSubtotals="1" fieldPosition="0">
        <references count="1">
          <reference field="4294967294" count="3" selected="0">
            <x v="0"/>
            <x v="1"/>
            <x v="2"/>
          </reference>
        </references>
      </pivotArea>
    </format>
    <format dxfId="421">
      <pivotArea type="all" dataOnly="0" outline="0" fieldPosition="0"/>
    </format>
    <format dxfId="420">
      <pivotArea outline="0" collapsedLevelsAreSubtotals="1" fieldPosition="0"/>
    </format>
    <format dxfId="419">
      <pivotArea field="3" type="button" dataOnly="0" labelOnly="1" outline="0" axis="axisRow" fieldPosition="0"/>
    </format>
    <format dxfId="418">
      <pivotArea dataOnly="0" labelOnly="1" fieldPosition="0">
        <references count="1">
          <reference field="3" count="6">
            <x v="1"/>
            <x v="2"/>
            <x v="3"/>
            <x v="4"/>
            <x v="5"/>
            <x v="7"/>
          </reference>
        </references>
      </pivotArea>
    </format>
    <format dxfId="417">
      <pivotArea dataOnly="0" labelOnly="1" fieldPosition="0">
        <references count="2">
          <reference field="0" count="1">
            <x v="8"/>
          </reference>
          <reference field="3" count="1" selected="0">
            <x v="1"/>
          </reference>
        </references>
      </pivotArea>
    </format>
    <format dxfId="416">
      <pivotArea dataOnly="0" labelOnly="1" fieldPosition="0">
        <references count="2">
          <reference field="0" count="4">
            <x v="14"/>
            <x v="15"/>
            <x v="19"/>
            <x v="20"/>
          </reference>
          <reference field="3" count="1" selected="0">
            <x v="2"/>
          </reference>
        </references>
      </pivotArea>
    </format>
    <format dxfId="415">
      <pivotArea dataOnly="0" labelOnly="1" fieldPosition="0">
        <references count="2">
          <reference field="0" count="1">
            <x v="9"/>
          </reference>
          <reference field="3" count="1" selected="0">
            <x v="3"/>
          </reference>
        </references>
      </pivotArea>
    </format>
    <format dxfId="414">
      <pivotArea dataOnly="0" labelOnly="1" fieldPosition="0">
        <references count="2">
          <reference field="0" count="1">
            <x v="5"/>
          </reference>
          <reference field="3" count="1" selected="0">
            <x v="4"/>
          </reference>
        </references>
      </pivotArea>
    </format>
    <format dxfId="413">
      <pivotArea dataOnly="0" labelOnly="1" fieldPosition="0">
        <references count="2">
          <reference field="0" count="7">
            <x v="0"/>
            <x v="3"/>
            <x v="4"/>
            <x v="7"/>
            <x v="11"/>
            <x v="12"/>
            <x v="17"/>
          </reference>
          <reference field="3" count="1" selected="0">
            <x v="5"/>
          </reference>
        </references>
      </pivotArea>
    </format>
    <format dxfId="412">
      <pivotArea dataOnly="0" labelOnly="1" fieldPosition="0">
        <references count="2">
          <reference field="0" count="2">
            <x v="16"/>
            <x v="18"/>
          </reference>
          <reference field="3" count="1" selected="0">
            <x v="7"/>
          </reference>
        </references>
      </pivotArea>
    </format>
    <format dxfId="411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410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  <format dxfId="409">
      <pivotArea collapsedLevelsAreSubtotals="1" fieldPosition="0">
        <references count="3">
          <reference field="4294967294" count="1" selected="0">
            <x v="3"/>
          </reference>
          <reference field="0" count="1">
            <x v="8"/>
          </reference>
          <reference field="3" count="1" selected="0">
            <x v="1"/>
          </reference>
        </references>
      </pivotArea>
    </format>
    <format dxfId="408">
      <pivotArea collapsedLevelsAreSubtotals="1" fieldPosition="0">
        <references count="2">
          <reference field="4294967294" count="1" selected="0">
            <x v="3"/>
          </reference>
          <reference field="3" count="1">
            <x v="2"/>
          </reference>
        </references>
      </pivotArea>
    </format>
    <format dxfId="407">
      <pivotArea collapsedLevelsAreSubtotals="1" fieldPosition="0">
        <references count="3">
          <reference field="4294967294" count="1" selected="0">
            <x v="3"/>
          </reference>
          <reference field="0" count="4">
            <x v="14"/>
            <x v="15"/>
            <x v="19"/>
            <x v="20"/>
          </reference>
          <reference field="3" count="1" selected="0">
            <x v="2"/>
          </reference>
        </references>
      </pivotArea>
    </format>
    <format dxfId="406">
      <pivotArea collapsedLevelsAreSubtotals="1" fieldPosition="0">
        <references count="2">
          <reference field="4294967294" count="1" selected="0">
            <x v="3"/>
          </reference>
          <reference field="3" count="1">
            <x v="3"/>
          </reference>
        </references>
      </pivotArea>
    </format>
    <format dxfId="405">
      <pivotArea collapsedLevelsAreSubtotals="1" fieldPosition="0">
        <references count="3">
          <reference field="4294967294" count="1" selected="0">
            <x v="3"/>
          </reference>
          <reference field="0" count="1">
            <x v="9"/>
          </reference>
          <reference field="3" count="1" selected="0">
            <x v="3"/>
          </reference>
        </references>
      </pivotArea>
    </format>
    <format dxfId="404">
      <pivotArea collapsedLevelsAreSubtotals="1" fieldPosition="0">
        <references count="2">
          <reference field="4294967294" count="1" selected="0">
            <x v="3"/>
          </reference>
          <reference field="3" count="1">
            <x v="4"/>
          </reference>
        </references>
      </pivotArea>
    </format>
    <format dxfId="403">
      <pivotArea collapsedLevelsAreSubtotals="1" fieldPosition="0">
        <references count="3">
          <reference field="4294967294" count="1" selected="0">
            <x v="3"/>
          </reference>
          <reference field="0" count="1">
            <x v="5"/>
          </reference>
          <reference field="3" count="1" selected="0">
            <x v="4"/>
          </reference>
        </references>
      </pivotArea>
    </format>
    <format dxfId="402">
      <pivotArea collapsedLevelsAreSubtotals="1" fieldPosition="0">
        <references count="2">
          <reference field="4294967294" count="1" selected="0">
            <x v="3"/>
          </reference>
          <reference field="3" count="1">
            <x v="5"/>
          </reference>
        </references>
      </pivotArea>
    </format>
    <format dxfId="401">
      <pivotArea collapsedLevelsAreSubtotals="1" fieldPosition="0">
        <references count="3">
          <reference field="4294967294" count="1" selected="0">
            <x v="3"/>
          </reference>
          <reference field="0" count="7">
            <x v="0"/>
            <x v="3"/>
            <x v="4"/>
            <x v="7"/>
            <x v="11"/>
            <x v="12"/>
            <x v="17"/>
          </reference>
          <reference field="3" count="1" selected="0">
            <x v="5"/>
          </reference>
        </references>
      </pivotArea>
    </format>
    <format dxfId="400">
      <pivotArea collapsedLevelsAreSubtotals="1" fieldPosition="0">
        <references count="2">
          <reference field="4294967294" count="1" selected="0">
            <x v="3"/>
          </reference>
          <reference field="3" count="1">
            <x v="7"/>
          </reference>
        </references>
      </pivotArea>
    </format>
    <format dxfId="399">
      <pivotArea collapsedLevelsAreSubtotals="1" fieldPosition="0">
        <references count="3">
          <reference field="4294967294" count="1" selected="0">
            <x v="3"/>
          </reference>
          <reference field="0" count="2">
            <x v="16"/>
            <x v="18"/>
          </reference>
          <reference field="3" count="1" selected="0">
            <x v="7"/>
          </reference>
        </references>
      </pivotArea>
    </format>
    <format dxfId="398">
      <pivotArea collapsedLevelsAreSubtotals="1" fieldPosition="0">
        <references count="3">
          <reference field="4294967294" count="1" selected="0">
            <x v="3"/>
          </reference>
          <reference field="0" count="1">
            <x v="8"/>
          </reference>
          <reference field="3" count="1" selected="0">
            <x v="1"/>
          </reference>
        </references>
      </pivotArea>
    </format>
    <format dxfId="397">
      <pivotArea collapsedLevelsAreSubtotals="1" fieldPosition="0">
        <references count="2">
          <reference field="4294967294" count="1" selected="0">
            <x v="3"/>
          </reference>
          <reference field="3" count="1">
            <x v="2"/>
          </reference>
        </references>
      </pivotArea>
    </format>
    <format dxfId="396">
      <pivotArea collapsedLevelsAreSubtotals="1" fieldPosition="0">
        <references count="3">
          <reference field="4294967294" count="1" selected="0">
            <x v="3"/>
          </reference>
          <reference field="0" count="4">
            <x v="14"/>
            <x v="15"/>
            <x v="19"/>
            <x v="20"/>
          </reference>
          <reference field="3" count="1" selected="0">
            <x v="2"/>
          </reference>
        </references>
      </pivotArea>
    </format>
    <format dxfId="395">
      <pivotArea collapsedLevelsAreSubtotals="1" fieldPosition="0">
        <references count="2">
          <reference field="4294967294" count="1" selected="0">
            <x v="3"/>
          </reference>
          <reference field="3" count="1">
            <x v="3"/>
          </reference>
        </references>
      </pivotArea>
    </format>
    <format dxfId="394">
      <pivotArea collapsedLevelsAreSubtotals="1" fieldPosition="0">
        <references count="3">
          <reference field="4294967294" count="1" selected="0">
            <x v="3"/>
          </reference>
          <reference field="0" count="1">
            <x v="9"/>
          </reference>
          <reference field="3" count="1" selected="0">
            <x v="3"/>
          </reference>
        </references>
      </pivotArea>
    </format>
    <format dxfId="393">
      <pivotArea collapsedLevelsAreSubtotals="1" fieldPosition="0">
        <references count="2">
          <reference field="4294967294" count="1" selected="0">
            <x v="3"/>
          </reference>
          <reference field="3" count="1">
            <x v="4"/>
          </reference>
        </references>
      </pivotArea>
    </format>
    <format dxfId="392">
      <pivotArea collapsedLevelsAreSubtotals="1" fieldPosition="0">
        <references count="3">
          <reference field="4294967294" count="1" selected="0">
            <x v="3"/>
          </reference>
          <reference field="0" count="1">
            <x v="5"/>
          </reference>
          <reference field="3" count="1" selected="0">
            <x v="4"/>
          </reference>
        </references>
      </pivotArea>
    </format>
    <format dxfId="391">
      <pivotArea collapsedLevelsAreSubtotals="1" fieldPosition="0">
        <references count="2">
          <reference field="4294967294" count="1" selected="0">
            <x v="3"/>
          </reference>
          <reference field="3" count="1">
            <x v="5"/>
          </reference>
        </references>
      </pivotArea>
    </format>
    <format dxfId="390">
      <pivotArea collapsedLevelsAreSubtotals="1" fieldPosition="0">
        <references count="3">
          <reference field="4294967294" count="1" selected="0">
            <x v="3"/>
          </reference>
          <reference field="0" count="7">
            <x v="0"/>
            <x v="3"/>
            <x v="4"/>
            <x v="7"/>
            <x v="11"/>
            <x v="12"/>
            <x v="17"/>
          </reference>
          <reference field="3" count="1" selected="0">
            <x v="5"/>
          </reference>
        </references>
      </pivotArea>
    </format>
    <format dxfId="389">
      <pivotArea collapsedLevelsAreSubtotals="1" fieldPosition="0">
        <references count="2">
          <reference field="4294967294" count="1" selected="0">
            <x v="3"/>
          </reference>
          <reference field="3" count="1">
            <x v="7"/>
          </reference>
        </references>
      </pivotArea>
    </format>
    <format dxfId="388">
      <pivotArea collapsedLevelsAreSubtotals="1" fieldPosition="0">
        <references count="3">
          <reference field="4294967294" count="1" selected="0">
            <x v="3"/>
          </reference>
          <reference field="0" count="2">
            <x v="16"/>
            <x v="18"/>
          </reference>
          <reference field="3" count="1" selected="0">
            <x v="7"/>
          </reference>
        </references>
      </pivotArea>
    </format>
    <format dxfId="387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  <format dxfId="386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102">
      <pivotArea collapsedLevelsAreSubtotals="1" fieldPosition="0">
        <references count="1">
          <reference field="3" count="1">
            <x v="2"/>
          </reference>
        </references>
      </pivotArea>
    </format>
    <format dxfId="101">
      <pivotArea collapsedLevelsAreSubtotals="1" fieldPosition="0">
        <references count="2">
          <reference field="0" count="1">
            <x v="29"/>
          </reference>
          <reference field="3" count="1" selected="0">
            <x v="2"/>
          </reference>
        </references>
      </pivotArea>
    </format>
    <format dxfId="100">
      <pivotArea collapsedLevelsAreSubtotals="1" fieldPosition="0">
        <references count="1">
          <reference field="3" count="1">
            <x v="3"/>
          </reference>
        </references>
      </pivotArea>
    </format>
    <format dxfId="99">
      <pivotArea collapsedLevelsAreSubtotals="1" fieldPosition="0">
        <references count="2">
          <reference field="0" count="3">
            <x v="9"/>
            <x v="13"/>
            <x v="19"/>
          </reference>
          <reference field="3" count="1" selected="0">
            <x v="3"/>
          </reference>
        </references>
      </pivotArea>
    </format>
    <format dxfId="98">
      <pivotArea collapsedLevelsAreSubtotals="1" fieldPosition="0">
        <references count="1">
          <reference field="3" count="1">
            <x v="4"/>
          </reference>
        </references>
      </pivotArea>
    </format>
    <format dxfId="97">
      <pivotArea collapsedLevelsAreSubtotals="1" fieldPosition="0">
        <references count="2">
          <reference field="0" count="1">
            <x v="25"/>
          </reference>
          <reference field="3" count="1" selected="0">
            <x v="4"/>
          </reference>
        </references>
      </pivotArea>
    </format>
    <format dxfId="96">
      <pivotArea collapsedLevelsAreSubtotals="1" fieldPosition="0">
        <references count="1">
          <reference field="3" count="1">
            <x v="5"/>
          </reference>
        </references>
      </pivotArea>
    </format>
    <format dxfId="95">
      <pivotArea collapsedLevelsAreSubtotals="1" fieldPosition="0">
        <references count="2">
          <reference field="0" count="3">
            <x v="2"/>
            <x v="4"/>
            <x v="30"/>
          </reference>
          <reference field="3" count="1" selected="0">
            <x v="5"/>
          </reference>
        </references>
      </pivotArea>
    </format>
    <format dxfId="94">
      <pivotArea collapsedLevelsAreSubtotals="1" fieldPosition="0">
        <references count="1">
          <reference field="3" count="1">
            <x v="6"/>
          </reference>
        </references>
      </pivotArea>
    </format>
    <format dxfId="93">
      <pivotArea collapsedLevelsAreSubtotals="1" fieldPosition="0">
        <references count="2">
          <reference field="0" count="4">
            <x v="0"/>
            <x v="3"/>
            <x v="7"/>
            <x v="12"/>
          </reference>
          <reference field="3" count="1" selected="0">
            <x v="6"/>
          </reference>
        </references>
      </pivotArea>
    </format>
    <format dxfId="92">
      <pivotArea collapsedLevelsAreSubtotals="1" fieldPosition="0">
        <references count="1">
          <reference field="3" count="1">
            <x v="7"/>
          </reference>
        </references>
      </pivotArea>
    </format>
    <format dxfId="91">
      <pivotArea collapsedLevelsAreSubtotals="1" fieldPosition="0">
        <references count="2">
          <reference field="0" count="1">
            <x v="18"/>
          </reference>
          <reference field="3" count="1" selected="0">
            <x v="7"/>
          </reference>
        </references>
      </pivotArea>
    </format>
    <format dxfId="90">
      <pivotArea collapsedLevelsAreSubtotals="1" fieldPosition="0">
        <references count="1">
          <reference field="3" count="1">
            <x v="8"/>
          </reference>
        </references>
      </pivotArea>
    </format>
    <format dxfId="89">
      <pivotArea dataOnly="0" labelOnly="1" fieldPosition="0">
        <references count="1">
          <reference field="3" count="7">
            <x v="2"/>
            <x v="3"/>
            <x v="4"/>
            <x v="5"/>
            <x v="6"/>
            <x v="7"/>
            <x v="8"/>
          </reference>
        </references>
      </pivotArea>
    </format>
    <format dxfId="88">
      <pivotArea dataOnly="0" labelOnly="1" fieldPosition="0">
        <references count="2">
          <reference field="0" count="1">
            <x v="29"/>
          </reference>
          <reference field="3" count="1" selected="0">
            <x v="2"/>
          </reference>
        </references>
      </pivotArea>
    </format>
    <format dxfId="86">
      <pivotArea dataOnly="0" labelOnly="1" fieldPosition="0">
        <references count="2">
          <reference field="0" count="3">
            <x v="9"/>
            <x v="13"/>
            <x v="19"/>
          </reference>
          <reference field="3" count="1" selected="0">
            <x v="3"/>
          </reference>
        </references>
      </pivotArea>
    </format>
    <format dxfId="85">
      <pivotArea dataOnly="0" labelOnly="1" fieldPosition="0">
        <references count="2">
          <reference field="0" count="1">
            <x v="25"/>
          </reference>
          <reference field="3" count="1" selected="0">
            <x v="4"/>
          </reference>
        </references>
      </pivotArea>
    </format>
    <format dxfId="83">
      <pivotArea dataOnly="0" labelOnly="1" fieldPosition="0">
        <references count="2">
          <reference field="0" count="3">
            <x v="2"/>
            <x v="4"/>
            <x v="30"/>
          </reference>
          <reference field="3" count="1" selected="0">
            <x v="5"/>
          </reference>
        </references>
      </pivotArea>
    </format>
    <format dxfId="81">
      <pivotArea dataOnly="0" labelOnly="1" fieldPosition="0">
        <references count="2">
          <reference field="0" count="4">
            <x v="0"/>
            <x v="3"/>
            <x v="7"/>
            <x v="12"/>
          </reference>
          <reference field="3" count="1" selected="0">
            <x v="6"/>
          </reference>
        </references>
      </pivotArea>
    </format>
    <format dxfId="80">
      <pivotArea dataOnly="0" labelOnly="1" fieldPosition="0">
        <references count="2">
          <reference field="0" count="1">
            <x v="18"/>
          </reference>
          <reference field="3" count="1" selected="0">
            <x v="7"/>
          </reference>
        </references>
      </pivotArea>
    </format>
  </formats>
  <pivotTableStyleInfo name="PivotStyleMedium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5242BB2-60B4-42BA-BC87-10F47D0329D6}" name="Tabela przestawna4" cacheId="0" applyNumberFormats="0" applyBorderFormats="0" applyFontFormats="0" applyPatternFormats="0" applyAlignmentFormats="0" applyWidthHeightFormats="1" dataCaption="Wartości" updatedVersion="8" minRefreshableVersion="3" showDataTips="0" rowGrandTotals="0" colGrandTotals="0" itemPrintTitles="1" createdVersion="8" indent="0" showHeaders="0" outline="1" outlineData="1" multipleFieldFilters="0">
  <location ref="A3:E24" firstHeaderRow="0" firstDataRow="1" firstDataCol="1" rowPageCount="1" colPageCount="1"/>
  <pivotFields count="24">
    <pivotField axis="axisRow" showAll="0" sortType="descending">
      <items count="32">
        <item x="23"/>
        <item x="0"/>
        <item x="1"/>
        <item x="2"/>
        <item x="3"/>
        <item x="4"/>
        <item x="5"/>
        <item x="7"/>
        <item x="9"/>
        <item m="1" x="24"/>
        <item x="10"/>
        <item x="12"/>
        <item m="1" x="25"/>
        <item x="13"/>
        <item x="14"/>
        <item x="15"/>
        <item x="16"/>
        <item x="17"/>
        <item x="19"/>
        <item x="20"/>
        <item x="22"/>
        <item m="1" x="30"/>
        <item m="1" x="26"/>
        <item m="1" x="27"/>
        <item m="1" x="28"/>
        <item x="21"/>
        <item m="1" x="29"/>
        <item x="6"/>
        <item x="8"/>
        <item x="11"/>
        <item x="18"/>
        <item t="default"/>
      </items>
      <autoSortScope>
        <pivotArea dataOnly="0" outline="0" fieldPosition="0">
          <references count="1">
            <reference field="4294967294" count="1" selected="0">
              <x v="3"/>
            </reference>
          </references>
        </pivotArea>
      </autoSortScope>
    </pivotField>
    <pivotField showAll="0"/>
    <pivotField showAll="0"/>
    <pivotField axis="axisRow" showAll="0" sortType="ascending" defaultSubtotal="0">
      <items count="9">
        <item x="8"/>
        <item x="3"/>
        <item x="5"/>
        <item x="4"/>
        <item x="2"/>
        <item x="1"/>
        <item x="0"/>
        <item x="6"/>
        <item x="7"/>
      </items>
    </pivotField>
    <pivotField dataField="1" showAll="0"/>
    <pivotField showAll="0"/>
    <pivotField showAll="0"/>
    <pivotField showAll="0"/>
    <pivotField dataField="1"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axis="axisPage" dataField="1" multipleItemSelectionAllowed="1" showAll="0">
      <items count="27">
        <item h="1" x="0"/>
        <item x="7"/>
        <item m="1" x="22"/>
        <item x="1"/>
        <item x="5"/>
        <item m="1" x="18"/>
        <item m="1" x="23"/>
        <item m="1" x="14"/>
        <item m="1" x="24"/>
        <item m="1" x="25"/>
        <item x="3"/>
        <item m="1" x="21"/>
        <item m="1" x="8"/>
        <item m="1" x="16"/>
        <item m="1" x="17"/>
        <item x="4"/>
        <item m="1" x="10"/>
        <item m="1" x="9"/>
        <item m="1" x="19"/>
        <item m="1" x="13"/>
        <item m="1" x="20"/>
        <item x="2"/>
        <item m="1" x="15"/>
        <item h="1" m="1" x="11"/>
        <item h="1" m="1" x="12"/>
        <item x="6"/>
        <item t="default"/>
      </items>
    </pivotField>
    <pivotField showAll="0"/>
    <pivotField showAll="0"/>
    <pivotField showAll="0"/>
  </pivotFields>
  <rowFields count="2">
    <field x="3"/>
    <field x="0"/>
  </rowFields>
  <rowItems count="21">
    <i>
      <x v="2"/>
    </i>
    <i r="1">
      <x v="29"/>
    </i>
    <i>
      <x v="3"/>
    </i>
    <i r="1">
      <x v="10"/>
    </i>
    <i r="1">
      <x v="14"/>
    </i>
    <i r="1">
      <x v="20"/>
    </i>
    <i>
      <x v="4"/>
    </i>
    <i r="1">
      <x v="25"/>
    </i>
    <i>
      <x v="5"/>
    </i>
    <i r="1">
      <x v="5"/>
    </i>
    <i r="1">
      <x v="3"/>
    </i>
    <i r="1">
      <x v="30"/>
    </i>
    <i r="1">
      <x v="2"/>
    </i>
    <i>
      <x v="6"/>
    </i>
    <i r="1">
      <x v="8"/>
    </i>
    <i r="1">
      <x v="4"/>
    </i>
    <i r="1">
      <x v="13"/>
    </i>
    <i>
      <x v="7"/>
    </i>
    <i r="1">
      <x v="19"/>
    </i>
    <i>
      <x v="8"/>
    </i>
    <i r="1">
      <x v="17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20" hier="-1"/>
  </pageFields>
  <dataFields count="4">
    <dataField name="bieg 1" fld="4" baseField="0" baseItem="0"/>
    <dataField name=" bieg 2" fld="8" baseField="0" baseItem="0"/>
    <dataField name="bieg 3" fld="12" baseField="0" baseItem="0"/>
    <dataField name="Klas. Gen." fld="20" baseField="0" baseItem="0"/>
  </dataFields>
  <formats count="61">
    <format dxfId="466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465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464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463">
      <pivotArea type="all" dataOnly="0" outline="0" fieldPosition="0"/>
    </format>
    <format dxfId="462">
      <pivotArea outline="0" collapsedLevelsAreSubtotals="1" fieldPosition="0"/>
    </format>
    <format dxfId="461">
      <pivotArea dataOnly="0" labelOnly="1" fieldPosition="0">
        <references count="1">
          <reference field="3" count="6">
            <x v="1"/>
            <x v="2"/>
            <x v="3"/>
            <x v="4"/>
            <x v="5"/>
            <x v="7"/>
          </reference>
        </references>
      </pivotArea>
    </format>
    <format dxfId="460">
      <pivotArea dataOnly="0" labelOnly="1" fieldPosition="0">
        <references count="2">
          <reference field="0" count="1">
            <x v="9"/>
          </reference>
          <reference field="3" count="1" selected="0">
            <x v="1"/>
          </reference>
        </references>
      </pivotArea>
    </format>
    <format dxfId="459">
      <pivotArea dataOnly="0" labelOnly="1" fieldPosition="0">
        <references count="2">
          <reference field="0" count="4">
            <x v="15"/>
            <x v="16"/>
            <x v="20"/>
            <x v="21"/>
          </reference>
          <reference field="3" count="1" selected="0">
            <x v="2"/>
          </reference>
        </references>
      </pivotArea>
    </format>
    <format dxfId="458">
      <pivotArea dataOnly="0" labelOnly="1" fieldPosition="0">
        <references count="2">
          <reference field="0" count="1">
            <x v="10"/>
          </reference>
          <reference field="3" count="1" selected="0">
            <x v="3"/>
          </reference>
        </references>
      </pivotArea>
    </format>
    <format dxfId="457">
      <pivotArea dataOnly="0" labelOnly="1" fieldPosition="0">
        <references count="2">
          <reference field="0" count="1">
            <x v="6"/>
          </reference>
          <reference field="3" count="1" selected="0">
            <x v="4"/>
          </reference>
        </references>
      </pivotArea>
    </format>
    <format dxfId="456">
      <pivotArea dataOnly="0" labelOnly="1" fieldPosition="0">
        <references count="2">
          <reference field="0" count="7">
            <x v="1"/>
            <x v="4"/>
            <x v="5"/>
            <x v="8"/>
            <x v="12"/>
            <x v="13"/>
            <x v="18"/>
          </reference>
          <reference field="3" count="1" selected="0">
            <x v="5"/>
          </reference>
        </references>
      </pivotArea>
    </format>
    <format dxfId="455">
      <pivotArea dataOnly="0" labelOnly="1" fieldPosition="0">
        <references count="2">
          <reference field="0" count="2">
            <x v="17"/>
            <x v="19"/>
          </reference>
          <reference field="3" count="1" selected="0">
            <x v="7"/>
          </reference>
        </references>
      </pivotArea>
    </format>
    <format dxfId="454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453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  <format dxfId="452">
      <pivotArea outline="0" collapsedLevelsAreSubtotals="1" fieldPosition="0">
        <references count="1">
          <reference field="4294967294" count="3" selected="0">
            <x v="0"/>
            <x v="1"/>
            <x v="2"/>
          </reference>
        </references>
      </pivotArea>
    </format>
    <format dxfId="451">
      <pivotArea outline="0" collapsedLevelsAreSubtotals="1" fieldPosition="0">
        <references count="1">
          <reference field="4294967294" count="3" selected="0">
            <x v="0"/>
            <x v="1"/>
            <x v="2"/>
          </reference>
        </references>
      </pivotArea>
    </format>
    <format dxfId="450">
      <pivotArea collapsedLevelsAreSubtotals="1" fieldPosition="0">
        <references count="3">
          <reference field="4294967294" count="1" selected="0">
            <x v="3"/>
          </reference>
          <reference field="0" count="1">
            <x v="9"/>
          </reference>
          <reference field="3" count="1" selected="0">
            <x v="1"/>
          </reference>
        </references>
      </pivotArea>
    </format>
    <format dxfId="449">
      <pivotArea collapsedLevelsAreSubtotals="1" fieldPosition="0">
        <references count="2">
          <reference field="4294967294" count="1" selected="0">
            <x v="3"/>
          </reference>
          <reference field="3" count="1">
            <x v="2"/>
          </reference>
        </references>
      </pivotArea>
    </format>
    <format dxfId="448">
      <pivotArea collapsedLevelsAreSubtotals="1" fieldPosition="0">
        <references count="3">
          <reference field="4294967294" count="1" selected="0">
            <x v="3"/>
          </reference>
          <reference field="0" count="4">
            <x v="15"/>
            <x v="16"/>
            <x v="20"/>
            <x v="21"/>
          </reference>
          <reference field="3" count="1" selected="0">
            <x v="2"/>
          </reference>
        </references>
      </pivotArea>
    </format>
    <format dxfId="447">
      <pivotArea collapsedLevelsAreSubtotals="1" fieldPosition="0">
        <references count="2">
          <reference field="4294967294" count="1" selected="0">
            <x v="3"/>
          </reference>
          <reference field="3" count="1">
            <x v="3"/>
          </reference>
        </references>
      </pivotArea>
    </format>
    <format dxfId="446">
      <pivotArea collapsedLevelsAreSubtotals="1" fieldPosition="0">
        <references count="3">
          <reference field="4294967294" count="1" selected="0">
            <x v="3"/>
          </reference>
          <reference field="0" count="1">
            <x v="10"/>
          </reference>
          <reference field="3" count="1" selected="0">
            <x v="3"/>
          </reference>
        </references>
      </pivotArea>
    </format>
    <format dxfId="445">
      <pivotArea collapsedLevelsAreSubtotals="1" fieldPosition="0">
        <references count="2">
          <reference field="4294967294" count="1" selected="0">
            <x v="3"/>
          </reference>
          <reference field="3" count="1">
            <x v="4"/>
          </reference>
        </references>
      </pivotArea>
    </format>
    <format dxfId="444">
      <pivotArea collapsedLevelsAreSubtotals="1" fieldPosition="0">
        <references count="3">
          <reference field="4294967294" count="1" selected="0">
            <x v="3"/>
          </reference>
          <reference field="0" count="1">
            <x v="6"/>
          </reference>
          <reference field="3" count="1" selected="0">
            <x v="4"/>
          </reference>
        </references>
      </pivotArea>
    </format>
    <format dxfId="443">
      <pivotArea collapsedLevelsAreSubtotals="1" fieldPosition="0">
        <references count="2">
          <reference field="4294967294" count="1" selected="0">
            <x v="3"/>
          </reference>
          <reference field="3" count="1">
            <x v="5"/>
          </reference>
        </references>
      </pivotArea>
    </format>
    <format dxfId="442">
      <pivotArea collapsedLevelsAreSubtotals="1" fieldPosition="0">
        <references count="3">
          <reference field="4294967294" count="1" selected="0">
            <x v="3"/>
          </reference>
          <reference field="0" count="7">
            <x v="1"/>
            <x v="4"/>
            <x v="5"/>
            <x v="8"/>
            <x v="12"/>
            <x v="13"/>
            <x v="18"/>
          </reference>
          <reference field="3" count="1" selected="0">
            <x v="5"/>
          </reference>
        </references>
      </pivotArea>
    </format>
    <format dxfId="441">
      <pivotArea collapsedLevelsAreSubtotals="1" fieldPosition="0">
        <references count="2">
          <reference field="4294967294" count="1" selected="0">
            <x v="3"/>
          </reference>
          <reference field="3" count="1">
            <x v="7"/>
          </reference>
        </references>
      </pivotArea>
    </format>
    <format dxfId="440">
      <pivotArea collapsedLevelsAreSubtotals="1" fieldPosition="0">
        <references count="3">
          <reference field="4294967294" count="1" selected="0">
            <x v="3"/>
          </reference>
          <reference field="0" count="2">
            <x v="17"/>
            <x v="19"/>
          </reference>
          <reference field="3" count="1" selected="0">
            <x v="7"/>
          </reference>
        </references>
      </pivotArea>
    </format>
    <format dxfId="439">
      <pivotArea collapsedLevelsAreSubtotals="1" fieldPosition="0">
        <references count="3">
          <reference field="4294967294" count="1" selected="0">
            <x v="3"/>
          </reference>
          <reference field="0" count="1">
            <x v="9"/>
          </reference>
          <reference field="3" count="1" selected="0">
            <x v="1"/>
          </reference>
        </references>
      </pivotArea>
    </format>
    <format dxfId="438">
      <pivotArea collapsedLevelsAreSubtotals="1" fieldPosition="0">
        <references count="2">
          <reference field="4294967294" count="1" selected="0">
            <x v="3"/>
          </reference>
          <reference field="3" count="1">
            <x v="2"/>
          </reference>
        </references>
      </pivotArea>
    </format>
    <format dxfId="437">
      <pivotArea collapsedLevelsAreSubtotals="1" fieldPosition="0">
        <references count="3">
          <reference field="4294967294" count="1" selected="0">
            <x v="3"/>
          </reference>
          <reference field="0" count="4">
            <x v="15"/>
            <x v="16"/>
            <x v="20"/>
            <x v="21"/>
          </reference>
          <reference field="3" count="1" selected="0">
            <x v="2"/>
          </reference>
        </references>
      </pivotArea>
    </format>
    <format dxfId="436">
      <pivotArea collapsedLevelsAreSubtotals="1" fieldPosition="0">
        <references count="2">
          <reference field="4294967294" count="1" selected="0">
            <x v="3"/>
          </reference>
          <reference field="3" count="1">
            <x v="3"/>
          </reference>
        </references>
      </pivotArea>
    </format>
    <format dxfId="435">
      <pivotArea collapsedLevelsAreSubtotals="1" fieldPosition="0">
        <references count="3">
          <reference field="4294967294" count="1" selected="0">
            <x v="3"/>
          </reference>
          <reference field="0" count="1">
            <x v="10"/>
          </reference>
          <reference field="3" count="1" selected="0">
            <x v="3"/>
          </reference>
        </references>
      </pivotArea>
    </format>
    <format dxfId="434">
      <pivotArea collapsedLevelsAreSubtotals="1" fieldPosition="0">
        <references count="2">
          <reference field="4294967294" count="1" selected="0">
            <x v="3"/>
          </reference>
          <reference field="3" count="1">
            <x v="4"/>
          </reference>
        </references>
      </pivotArea>
    </format>
    <format dxfId="433">
      <pivotArea collapsedLevelsAreSubtotals="1" fieldPosition="0">
        <references count="3">
          <reference field="4294967294" count="1" selected="0">
            <x v="3"/>
          </reference>
          <reference field="0" count="1">
            <x v="6"/>
          </reference>
          <reference field="3" count="1" selected="0">
            <x v="4"/>
          </reference>
        </references>
      </pivotArea>
    </format>
    <format dxfId="432">
      <pivotArea collapsedLevelsAreSubtotals="1" fieldPosition="0">
        <references count="2">
          <reference field="4294967294" count="1" selected="0">
            <x v="3"/>
          </reference>
          <reference field="3" count="1">
            <x v="5"/>
          </reference>
        </references>
      </pivotArea>
    </format>
    <format dxfId="431">
      <pivotArea collapsedLevelsAreSubtotals="1" fieldPosition="0">
        <references count="3">
          <reference field="4294967294" count="1" selected="0">
            <x v="3"/>
          </reference>
          <reference field="0" count="7">
            <x v="1"/>
            <x v="4"/>
            <x v="5"/>
            <x v="8"/>
            <x v="12"/>
            <x v="13"/>
            <x v="18"/>
          </reference>
          <reference field="3" count="1" selected="0">
            <x v="5"/>
          </reference>
        </references>
      </pivotArea>
    </format>
    <format dxfId="430">
      <pivotArea collapsedLevelsAreSubtotals="1" fieldPosition="0">
        <references count="2">
          <reference field="4294967294" count="1" selected="0">
            <x v="3"/>
          </reference>
          <reference field="3" count="1">
            <x v="7"/>
          </reference>
        </references>
      </pivotArea>
    </format>
    <format dxfId="429">
      <pivotArea collapsedLevelsAreSubtotals="1" fieldPosition="0">
        <references count="3">
          <reference field="4294967294" count="1" selected="0">
            <x v="3"/>
          </reference>
          <reference field="0" count="2">
            <x v="17"/>
            <x v="19"/>
          </reference>
          <reference field="3" count="1" selected="0">
            <x v="7"/>
          </reference>
        </references>
      </pivotArea>
    </format>
    <format dxfId="428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  <format dxfId="427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103">
      <pivotArea dataOnly="0" labelOnly="1" fieldPosition="0">
        <references count="2">
          <reference field="0" count="1">
            <x v="17"/>
          </reference>
          <reference field="3" count="1" selected="0">
            <x v="8"/>
          </reference>
        </references>
      </pivotArea>
    </format>
    <format dxfId="78">
      <pivotArea collapsedLevelsAreSubtotals="1" fieldPosition="0">
        <references count="1">
          <reference field="3" count="1">
            <x v="2"/>
          </reference>
        </references>
      </pivotArea>
    </format>
    <format dxfId="77">
      <pivotArea collapsedLevelsAreSubtotals="1" fieldPosition="0">
        <references count="2">
          <reference field="0" count="1">
            <x v="29"/>
          </reference>
          <reference field="3" count="1" selected="0">
            <x v="2"/>
          </reference>
        </references>
      </pivotArea>
    </format>
    <format dxfId="76">
      <pivotArea collapsedLevelsAreSubtotals="1" fieldPosition="0">
        <references count="1">
          <reference field="3" count="1">
            <x v="3"/>
          </reference>
        </references>
      </pivotArea>
    </format>
    <format dxfId="75">
      <pivotArea collapsedLevelsAreSubtotals="1" fieldPosition="0">
        <references count="2">
          <reference field="0" count="3">
            <x v="10"/>
            <x v="14"/>
            <x v="20"/>
          </reference>
          <reference field="3" count="1" selected="0">
            <x v="3"/>
          </reference>
        </references>
      </pivotArea>
    </format>
    <format dxfId="74">
      <pivotArea collapsedLevelsAreSubtotals="1" fieldPosition="0">
        <references count="1">
          <reference field="3" count="1">
            <x v="4"/>
          </reference>
        </references>
      </pivotArea>
    </format>
    <format dxfId="73">
      <pivotArea collapsedLevelsAreSubtotals="1" fieldPosition="0">
        <references count="2">
          <reference field="0" count="1">
            <x v="25"/>
          </reference>
          <reference field="3" count="1" selected="0">
            <x v="4"/>
          </reference>
        </references>
      </pivotArea>
    </format>
    <format dxfId="72">
      <pivotArea collapsedLevelsAreSubtotals="1" fieldPosition="0">
        <references count="1">
          <reference field="3" count="1">
            <x v="5"/>
          </reference>
        </references>
      </pivotArea>
    </format>
    <format dxfId="71">
      <pivotArea collapsedLevelsAreSubtotals="1" fieldPosition="0">
        <references count="2">
          <reference field="0" count="4">
            <x v="2"/>
            <x v="3"/>
            <x v="5"/>
            <x v="30"/>
          </reference>
          <reference field="3" count="1" selected="0">
            <x v="5"/>
          </reference>
        </references>
      </pivotArea>
    </format>
    <format dxfId="70">
      <pivotArea collapsedLevelsAreSubtotals="1" fieldPosition="0">
        <references count="1">
          <reference field="3" count="1">
            <x v="6"/>
          </reference>
        </references>
      </pivotArea>
    </format>
    <format dxfId="69">
      <pivotArea collapsedLevelsAreSubtotals="1" fieldPosition="0">
        <references count="2">
          <reference field="0" count="3">
            <x v="4"/>
            <x v="8"/>
            <x v="13"/>
          </reference>
          <reference field="3" count="1" selected="0">
            <x v="6"/>
          </reference>
        </references>
      </pivotArea>
    </format>
    <format dxfId="68">
      <pivotArea collapsedLevelsAreSubtotals="1" fieldPosition="0">
        <references count="1">
          <reference field="3" count="1">
            <x v="7"/>
          </reference>
        </references>
      </pivotArea>
    </format>
    <format dxfId="67">
      <pivotArea collapsedLevelsAreSubtotals="1" fieldPosition="0">
        <references count="2">
          <reference field="0" count="1">
            <x v="19"/>
          </reference>
          <reference field="3" count="1" selected="0">
            <x v="7"/>
          </reference>
        </references>
      </pivotArea>
    </format>
    <format dxfId="66">
      <pivotArea collapsedLevelsAreSubtotals="1" fieldPosition="0">
        <references count="1">
          <reference field="3" count="1">
            <x v="8"/>
          </reference>
        </references>
      </pivotArea>
    </format>
    <format dxfId="65">
      <pivotArea dataOnly="0" labelOnly="1" fieldPosition="0">
        <references count="1">
          <reference field="3" count="7">
            <x v="2"/>
            <x v="3"/>
            <x v="4"/>
            <x v="5"/>
            <x v="6"/>
            <x v="7"/>
            <x v="8"/>
          </reference>
        </references>
      </pivotArea>
    </format>
    <format dxfId="63">
      <pivotArea dataOnly="0" labelOnly="1" fieldPosition="0">
        <references count="2">
          <reference field="0" count="1">
            <x v="29"/>
          </reference>
          <reference field="3" count="1" selected="0">
            <x v="2"/>
          </reference>
        </references>
      </pivotArea>
    </format>
    <format dxfId="61">
      <pivotArea dataOnly="0" labelOnly="1" fieldPosition="0">
        <references count="2">
          <reference field="0" count="3">
            <x v="10"/>
            <x v="14"/>
            <x v="20"/>
          </reference>
          <reference field="3" count="1" selected="0">
            <x v="3"/>
          </reference>
        </references>
      </pivotArea>
    </format>
    <format dxfId="59">
      <pivotArea dataOnly="0" labelOnly="1" fieldPosition="0">
        <references count="2">
          <reference field="0" count="1">
            <x v="25"/>
          </reference>
          <reference field="3" count="1" selected="0">
            <x v="4"/>
          </reference>
        </references>
      </pivotArea>
    </format>
    <format dxfId="57">
      <pivotArea dataOnly="0" labelOnly="1" fieldPosition="0">
        <references count="2">
          <reference field="0" count="4">
            <x v="2"/>
            <x v="3"/>
            <x v="5"/>
            <x v="30"/>
          </reference>
          <reference field="3" count="1" selected="0">
            <x v="5"/>
          </reference>
        </references>
      </pivotArea>
    </format>
    <format dxfId="55">
      <pivotArea dataOnly="0" labelOnly="1" fieldPosition="0">
        <references count="2">
          <reference field="0" count="3">
            <x v="4"/>
            <x v="8"/>
            <x v="13"/>
          </reference>
          <reference field="3" count="1" selected="0">
            <x v="6"/>
          </reference>
        </references>
      </pivotArea>
    </format>
    <format dxfId="53">
      <pivotArea dataOnly="0" labelOnly="1" fieldPosition="0">
        <references count="2">
          <reference field="0" count="1">
            <x v="19"/>
          </reference>
          <reference field="3" count="1" selected="0">
            <x v="7"/>
          </reference>
        </references>
      </pivotArea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EA918A6-5458-43FB-87F5-948CADFF4767}" name="Tabela przestawna3" cacheId="0" applyNumberFormats="0" applyBorderFormats="0" applyFontFormats="0" applyPatternFormats="0" applyAlignmentFormats="0" applyWidthHeightFormats="1" dataCaption="Wartości" updatedVersion="8" minRefreshableVersion="3" showDataTips="0" rowGrandTotals="0" colGrandTotals="0" itemPrintTitles="1" createdVersion="8" indent="0" showHeaders="0" outline="1" outlineData="1" multipleFieldFilters="0">
  <location ref="V3:Z18" firstHeaderRow="0" firstDataRow="1" firstDataCol="1" rowPageCount="1" colPageCount="1"/>
  <pivotFields count="24">
    <pivotField axis="axisRow" showAll="0" sortType="descending">
      <items count="32">
        <item x="0"/>
        <item x="1"/>
        <item x="2"/>
        <item x="3"/>
        <item x="4"/>
        <item x="5"/>
        <item x="7"/>
        <item x="9"/>
        <item m="1" x="24"/>
        <item x="10"/>
        <item x="12"/>
        <item m="1" x="25"/>
        <item x="13"/>
        <item x="14"/>
        <item x="15"/>
        <item x="16"/>
        <item x="17"/>
        <item x="19"/>
        <item x="20"/>
        <item x="22"/>
        <item m="1" x="30"/>
        <item x="23"/>
        <item m="1" x="26"/>
        <item m="1" x="27"/>
        <item m="1" x="28"/>
        <item x="21"/>
        <item m="1" x="29"/>
        <item x="6"/>
        <item x="8"/>
        <item x="11"/>
        <item x="18"/>
        <item t="default"/>
      </items>
      <autoSortScope>
        <pivotArea dataOnly="0" outline="0" fieldPosition="0">
          <references count="1">
            <reference field="4294967294" count="1" selected="0">
              <x v="3"/>
            </reference>
          </references>
        </pivotArea>
      </autoSortScope>
    </pivotField>
    <pivotField showAll="0"/>
    <pivotField showAll="0"/>
    <pivotField axis="axisRow" showAll="0" sortType="ascending" defaultSubtotal="0">
      <items count="9">
        <item x="8"/>
        <item x="3"/>
        <item x="5"/>
        <item x="4"/>
        <item x="2"/>
        <item x="1"/>
        <item x="0"/>
        <item x="6"/>
        <item x="7"/>
      </items>
    </pivotField>
    <pivotField showAll="0"/>
    <pivotField showAll="0"/>
    <pivotField showAll="0"/>
    <pivotField dataField="1" showAll="0"/>
    <pivotField showAll="0"/>
    <pivotField showAll="0"/>
    <pivotField showAll="0"/>
    <pivotField dataField="1"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axis="axisPage" dataField="1" multipleItemSelectionAllowed="1" showAll="0">
      <items count="21">
        <item h="1" x="0"/>
        <item m="1" x="15"/>
        <item m="1" x="18"/>
        <item m="1" x="19"/>
        <item m="1" x="16"/>
        <item m="1" x="9"/>
        <item x="3"/>
        <item m="1" x="13"/>
        <item m="1" x="7"/>
        <item x="1"/>
        <item m="1" x="14"/>
        <item m="1" x="17"/>
        <item m="1" x="12"/>
        <item m="1" x="8"/>
        <item x="2"/>
        <item h="1" m="1" x="10"/>
        <item h="1" m="1" x="11"/>
        <item x="6"/>
        <item x="4"/>
        <item x="5"/>
        <item t="default"/>
      </items>
    </pivotField>
  </pivotFields>
  <rowFields count="2">
    <field x="3"/>
    <field x="0"/>
  </rowFields>
  <rowItems count="15">
    <i>
      <x v="3"/>
    </i>
    <i r="1">
      <x v="9"/>
    </i>
    <i r="1">
      <x v="13"/>
    </i>
    <i r="1">
      <x v="19"/>
    </i>
    <i>
      <x v="4"/>
    </i>
    <i r="1">
      <x v="25"/>
    </i>
    <i>
      <x v="5"/>
    </i>
    <i r="1">
      <x v="2"/>
    </i>
    <i r="1">
      <x v="4"/>
    </i>
    <i>
      <x v="6"/>
    </i>
    <i r="1">
      <x v="7"/>
    </i>
    <i r="1">
      <x v="3"/>
    </i>
    <i r="1">
      <x v="12"/>
    </i>
    <i>
      <x v="7"/>
    </i>
    <i r="1">
      <x v="10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23" hier="-1"/>
  </pageFields>
  <dataFields count="4">
    <dataField name="bieg 1" fld="7" baseField="0" baseItem="0"/>
    <dataField name="bieg 2" fld="11" baseField="0" baseItem="0"/>
    <dataField name="bieg 3" fld="15" baseField="0" baseItem="0"/>
    <dataField name="Klas. Gen." fld="23" baseField="0" baseItem="0"/>
  </dataFields>
  <formats count="51">
    <format dxfId="511">
      <pivotArea collapsedLevelsAreSubtotals="1" fieldPosition="0">
        <references count="3">
          <reference field="4294967294" count="1" selected="0">
            <x v="3"/>
          </reference>
          <reference field="0" count="3">
            <x v="15"/>
            <x v="19"/>
            <x v="20"/>
          </reference>
          <reference field="3" count="1" selected="0">
            <x v="2"/>
          </reference>
        </references>
      </pivotArea>
    </format>
    <format dxfId="510">
      <pivotArea collapsedLevelsAreSubtotals="1" fieldPosition="0">
        <references count="2">
          <reference field="4294967294" count="1" selected="0">
            <x v="3"/>
          </reference>
          <reference field="3" count="1">
            <x v="3"/>
          </reference>
        </references>
      </pivotArea>
    </format>
    <format dxfId="509">
      <pivotArea collapsedLevelsAreSubtotals="1" fieldPosition="0">
        <references count="3">
          <reference field="4294967294" count="1" selected="0">
            <x v="3"/>
          </reference>
          <reference field="0" count="1">
            <x v="9"/>
          </reference>
          <reference field="3" count="1" selected="0">
            <x v="3"/>
          </reference>
        </references>
      </pivotArea>
    </format>
    <format dxfId="508">
      <pivotArea collapsedLevelsAreSubtotals="1" fieldPosition="0">
        <references count="2">
          <reference field="4294967294" count="1" selected="0">
            <x v="3"/>
          </reference>
          <reference field="3" count="1">
            <x v="4"/>
          </reference>
        </references>
      </pivotArea>
    </format>
    <format dxfId="507">
      <pivotArea collapsedLevelsAreSubtotals="1" fieldPosition="0">
        <references count="3">
          <reference field="4294967294" count="1" selected="0">
            <x v="3"/>
          </reference>
          <reference field="0" count="1">
            <x v="5"/>
          </reference>
          <reference field="3" count="1" selected="0">
            <x v="4"/>
          </reference>
        </references>
      </pivotArea>
    </format>
    <format dxfId="506">
      <pivotArea collapsedLevelsAreSubtotals="1" fieldPosition="0">
        <references count="2">
          <reference field="4294967294" count="1" selected="0">
            <x v="3"/>
          </reference>
          <reference field="3" count="1">
            <x v="5"/>
          </reference>
        </references>
      </pivotArea>
    </format>
    <format dxfId="505">
      <pivotArea collapsedLevelsAreSubtotals="1" fieldPosition="0">
        <references count="3">
          <reference field="4294967294" count="1" selected="0">
            <x v="3"/>
          </reference>
          <reference field="0" count="6">
            <x v="3"/>
            <x v="4"/>
            <x v="7"/>
            <x v="11"/>
            <x v="12"/>
            <x v="17"/>
          </reference>
          <reference field="3" count="1" selected="0">
            <x v="5"/>
          </reference>
        </references>
      </pivotArea>
    </format>
    <format dxfId="504">
      <pivotArea collapsedLevelsAreSubtotals="1" fieldPosition="0">
        <references count="2">
          <reference field="4294967294" count="1" selected="0">
            <x v="3"/>
          </reference>
          <reference field="3" count="1">
            <x v="7"/>
          </reference>
        </references>
      </pivotArea>
    </format>
    <format dxfId="503">
      <pivotArea collapsedLevelsAreSubtotals="1" fieldPosition="0">
        <references count="3">
          <reference field="4294967294" count="1" selected="0">
            <x v="3"/>
          </reference>
          <reference field="0" count="2">
            <x v="16"/>
            <x v="18"/>
          </reference>
          <reference field="3" count="1" selected="0">
            <x v="7"/>
          </reference>
        </references>
      </pivotArea>
    </format>
    <format dxfId="502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501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500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499">
      <pivotArea type="all" dataOnly="0" outline="0" fieldPosition="0"/>
    </format>
    <format dxfId="498">
      <pivotArea outline="0" collapsedLevelsAreSubtotals="1" fieldPosition="0"/>
    </format>
    <format dxfId="497">
      <pivotArea dataOnly="0" labelOnly="1" fieldPosition="0">
        <references count="1">
          <reference field="3" count="5">
            <x v="2"/>
            <x v="3"/>
            <x v="4"/>
            <x v="5"/>
            <x v="7"/>
          </reference>
        </references>
      </pivotArea>
    </format>
    <format dxfId="496">
      <pivotArea dataOnly="0" labelOnly="1" fieldPosition="0">
        <references count="2">
          <reference field="0" count="3">
            <x v="15"/>
            <x v="19"/>
            <x v="20"/>
          </reference>
          <reference field="3" count="1" selected="0">
            <x v="2"/>
          </reference>
        </references>
      </pivotArea>
    </format>
    <format dxfId="495">
      <pivotArea dataOnly="0" labelOnly="1" fieldPosition="0">
        <references count="2">
          <reference field="0" count="1">
            <x v="9"/>
          </reference>
          <reference field="3" count="1" selected="0">
            <x v="3"/>
          </reference>
        </references>
      </pivotArea>
    </format>
    <format dxfId="494">
      <pivotArea dataOnly="0" labelOnly="1" fieldPosition="0">
        <references count="2">
          <reference field="0" count="1">
            <x v="5"/>
          </reference>
          <reference field="3" count="1" selected="0">
            <x v="4"/>
          </reference>
        </references>
      </pivotArea>
    </format>
    <format dxfId="493">
      <pivotArea dataOnly="0" labelOnly="1" fieldPosition="0">
        <references count="2">
          <reference field="0" count="6">
            <x v="3"/>
            <x v="4"/>
            <x v="7"/>
            <x v="11"/>
            <x v="12"/>
            <x v="17"/>
          </reference>
          <reference field="3" count="1" selected="0">
            <x v="5"/>
          </reference>
        </references>
      </pivotArea>
    </format>
    <format dxfId="492">
      <pivotArea dataOnly="0" labelOnly="1" fieldPosition="0">
        <references count="2">
          <reference field="0" count="2">
            <x v="16"/>
            <x v="18"/>
          </reference>
          <reference field="3" count="1" selected="0">
            <x v="7"/>
          </reference>
        </references>
      </pivotArea>
    </format>
    <format dxfId="491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490">
      <pivotArea outline="0" collapsedLevelsAreSubtotals="1" fieldPosition="0">
        <references count="1">
          <reference field="4294967294" count="3" selected="0">
            <x v="0"/>
            <x v="1"/>
            <x v="2"/>
          </reference>
        </references>
      </pivotArea>
    </format>
    <format dxfId="489">
      <pivotArea outline="0" collapsedLevelsAreSubtotals="1" fieldPosition="0">
        <references count="1">
          <reference field="4294967294" count="3" selected="0">
            <x v="0"/>
            <x v="1"/>
            <x v="2"/>
          </reference>
        </references>
      </pivotArea>
    </format>
    <format dxfId="488">
      <pivotArea collapsedLevelsAreSubtotals="1" fieldPosition="0">
        <references count="3">
          <reference field="4294967294" count="1" selected="0">
            <x v="3"/>
          </reference>
          <reference field="0" count="3">
            <x v="15"/>
            <x v="19"/>
            <x v="20"/>
          </reference>
          <reference field="3" count="1" selected="0">
            <x v="2"/>
          </reference>
        </references>
      </pivotArea>
    </format>
    <format dxfId="487">
      <pivotArea collapsedLevelsAreSubtotals="1" fieldPosition="0">
        <references count="2">
          <reference field="4294967294" count="1" selected="0">
            <x v="3"/>
          </reference>
          <reference field="3" count="1">
            <x v="3"/>
          </reference>
        </references>
      </pivotArea>
    </format>
    <format dxfId="486">
      <pivotArea collapsedLevelsAreSubtotals="1" fieldPosition="0">
        <references count="3">
          <reference field="4294967294" count="1" selected="0">
            <x v="3"/>
          </reference>
          <reference field="0" count="1">
            <x v="9"/>
          </reference>
          <reference field="3" count="1" selected="0">
            <x v="3"/>
          </reference>
        </references>
      </pivotArea>
    </format>
    <format dxfId="485">
      <pivotArea collapsedLevelsAreSubtotals="1" fieldPosition="0">
        <references count="2">
          <reference field="4294967294" count="1" selected="0">
            <x v="3"/>
          </reference>
          <reference field="3" count="1">
            <x v="4"/>
          </reference>
        </references>
      </pivotArea>
    </format>
    <format dxfId="484">
      <pivotArea collapsedLevelsAreSubtotals="1" fieldPosition="0">
        <references count="3">
          <reference field="4294967294" count="1" selected="0">
            <x v="3"/>
          </reference>
          <reference field="0" count="1">
            <x v="5"/>
          </reference>
          <reference field="3" count="1" selected="0">
            <x v="4"/>
          </reference>
        </references>
      </pivotArea>
    </format>
    <format dxfId="483">
      <pivotArea collapsedLevelsAreSubtotals="1" fieldPosition="0">
        <references count="2">
          <reference field="4294967294" count="1" selected="0">
            <x v="3"/>
          </reference>
          <reference field="3" count="1">
            <x v="5"/>
          </reference>
        </references>
      </pivotArea>
    </format>
    <format dxfId="482">
      <pivotArea collapsedLevelsAreSubtotals="1" fieldPosition="0">
        <references count="3">
          <reference field="4294967294" count="1" selected="0">
            <x v="3"/>
          </reference>
          <reference field="0" count="6">
            <x v="3"/>
            <x v="4"/>
            <x v="7"/>
            <x v="11"/>
            <x v="12"/>
            <x v="17"/>
          </reference>
          <reference field="3" count="1" selected="0">
            <x v="5"/>
          </reference>
        </references>
      </pivotArea>
    </format>
    <format dxfId="481">
      <pivotArea collapsedLevelsAreSubtotals="1" fieldPosition="0">
        <references count="2">
          <reference field="4294967294" count="1" selected="0">
            <x v="3"/>
          </reference>
          <reference field="3" count="1">
            <x v="7"/>
          </reference>
        </references>
      </pivotArea>
    </format>
    <format dxfId="480">
      <pivotArea collapsedLevelsAreSubtotals="1" fieldPosition="0">
        <references count="3">
          <reference field="4294967294" count="1" selected="0">
            <x v="3"/>
          </reference>
          <reference field="0" count="2">
            <x v="16"/>
            <x v="18"/>
          </reference>
          <reference field="3" count="1" selected="0">
            <x v="7"/>
          </reference>
        </references>
      </pivotArea>
    </format>
    <format dxfId="479">
      <pivotArea collapsedLevelsAreSubtotals="1" fieldPosition="0">
        <references count="3">
          <reference field="4294967294" count="1" selected="0">
            <x v="3"/>
          </reference>
          <reference field="0" count="3">
            <x v="15"/>
            <x v="19"/>
            <x v="20"/>
          </reference>
          <reference field="3" count="1" selected="0">
            <x v="2"/>
          </reference>
        </references>
      </pivotArea>
    </format>
    <format dxfId="478">
      <pivotArea collapsedLevelsAreSubtotals="1" fieldPosition="0">
        <references count="2">
          <reference field="4294967294" count="1" selected="0">
            <x v="3"/>
          </reference>
          <reference field="3" count="1">
            <x v="3"/>
          </reference>
        </references>
      </pivotArea>
    </format>
    <format dxfId="477">
      <pivotArea collapsedLevelsAreSubtotals="1" fieldPosition="0">
        <references count="3">
          <reference field="4294967294" count="1" selected="0">
            <x v="3"/>
          </reference>
          <reference field="0" count="1">
            <x v="9"/>
          </reference>
          <reference field="3" count="1" selected="0">
            <x v="3"/>
          </reference>
        </references>
      </pivotArea>
    </format>
    <format dxfId="476">
      <pivotArea collapsedLevelsAreSubtotals="1" fieldPosition="0">
        <references count="2">
          <reference field="4294967294" count="1" selected="0">
            <x v="3"/>
          </reference>
          <reference field="3" count="1">
            <x v="4"/>
          </reference>
        </references>
      </pivotArea>
    </format>
    <format dxfId="475">
      <pivotArea collapsedLevelsAreSubtotals="1" fieldPosition="0">
        <references count="3">
          <reference field="4294967294" count="1" selected="0">
            <x v="3"/>
          </reference>
          <reference field="0" count="1">
            <x v="5"/>
          </reference>
          <reference field="3" count="1" selected="0">
            <x v="4"/>
          </reference>
        </references>
      </pivotArea>
    </format>
    <format dxfId="474">
      <pivotArea collapsedLevelsAreSubtotals="1" fieldPosition="0">
        <references count="2">
          <reference field="4294967294" count="1" selected="0">
            <x v="3"/>
          </reference>
          <reference field="3" count="1">
            <x v="5"/>
          </reference>
        </references>
      </pivotArea>
    </format>
    <format dxfId="473">
      <pivotArea collapsedLevelsAreSubtotals="1" fieldPosition="0">
        <references count="3">
          <reference field="4294967294" count="1" selected="0">
            <x v="3"/>
          </reference>
          <reference field="0" count="6">
            <x v="3"/>
            <x v="4"/>
            <x v="7"/>
            <x v="11"/>
            <x v="12"/>
            <x v="17"/>
          </reference>
          <reference field="3" count="1" selected="0">
            <x v="5"/>
          </reference>
        </references>
      </pivotArea>
    </format>
    <format dxfId="472">
      <pivotArea collapsedLevelsAreSubtotals="1" fieldPosition="0">
        <references count="2">
          <reference field="4294967294" count="1" selected="0">
            <x v="3"/>
          </reference>
          <reference field="3" count="1">
            <x v="7"/>
          </reference>
        </references>
      </pivotArea>
    </format>
    <format dxfId="471">
      <pivotArea collapsedLevelsAreSubtotals="1" fieldPosition="0">
        <references count="3">
          <reference field="4294967294" count="1" selected="0">
            <x v="3"/>
          </reference>
          <reference field="0" count="2">
            <x v="16"/>
            <x v="18"/>
          </reference>
          <reference field="3" count="1" selected="0">
            <x v="7"/>
          </reference>
        </references>
      </pivotArea>
    </format>
    <format dxfId="470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  <format dxfId="469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468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  <format dxfId="467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51">
      <pivotArea dataOnly="0" labelOnly="1" fieldPosition="0">
        <references count="1">
          <reference field="3" count="5">
            <x v="3"/>
            <x v="4"/>
            <x v="5"/>
            <x v="6"/>
            <x v="7"/>
          </reference>
        </references>
      </pivotArea>
    </format>
    <format dxfId="50">
      <pivotArea dataOnly="0" labelOnly="1" fieldPosition="0">
        <references count="2">
          <reference field="0" count="3">
            <x v="9"/>
            <x v="13"/>
            <x v="19"/>
          </reference>
          <reference field="3" count="1" selected="0">
            <x v="3"/>
          </reference>
        </references>
      </pivotArea>
    </format>
    <format dxfId="49">
      <pivotArea dataOnly="0" labelOnly="1" fieldPosition="0">
        <references count="2">
          <reference field="0" count="1">
            <x v="25"/>
          </reference>
          <reference field="3" count="1" selected="0">
            <x v="4"/>
          </reference>
        </references>
      </pivotArea>
    </format>
    <format dxfId="47">
      <pivotArea dataOnly="0" labelOnly="1" fieldPosition="0">
        <references count="2">
          <reference field="0" count="2">
            <x v="2"/>
            <x v="4"/>
          </reference>
          <reference field="3" count="1" selected="0">
            <x v="5"/>
          </reference>
        </references>
      </pivotArea>
    </format>
    <format dxfId="46">
      <pivotArea dataOnly="0" labelOnly="1" fieldPosition="0">
        <references count="2">
          <reference field="0" count="3">
            <x v="3"/>
            <x v="7"/>
            <x v="12"/>
          </reference>
          <reference field="3" count="1" selected="0">
            <x v="6"/>
          </reference>
        </references>
      </pivotArea>
    </format>
    <format dxfId="45">
      <pivotArea dataOnly="0" labelOnly="1" fieldPosition="0">
        <references count="2">
          <reference field="0" count="1">
            <x v="10"/>
          </reference>
          <reference field="3" count="1" selected="0">
            <x v="7"/>
          </reference>
        </references>
      </pivotArea>
    </format>
  </format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DA1D80D-1071-4DAC-9512-92E3D43AC21B}" name="Tabela przestawna2" cacheId="0" applyNumberFormats="0" applyBorderFormats="0" applyFontFormats="0" applyPatternFormats="0" applyAlignmentFormats="0" applyWidthHeightFormats="1" dataCaption="Wartości" updatedVersion="8" minRefreshableVersion="3" rowGrandTotals="0" colGrandTotals="0" itemPrintTitles="1" createdVersion="8" indent="0" showHeaders="0" outline="1" outlineData="1" multipleFieldFilters="0">
  <location ref="O3:S23" firstHeaderRow="0" firstDataRow="1" firstDataCol="1" rowPageCount="1" colPageCount="1"/>
  <pivotFields count="24">
    <pivotField axis="axisRow" showAll="0" sortType="descending">
      <items count="32">
        <item x="0"/>
        <item x="1"/>
        <item x="2"/>
        <item x="3"/>
        <item x="4"/>
        <item x="5"/>
        <item x="7"/>
        <item x="9"/>
        <item m="1" x="24"/>
        <item x="10"/>
        <item x="12"/>
        <item m="1" x="25"/>
        <item x="13"/>
        <item x="14"/>
        <item x="15"/>
        <item x="16"/>
        <item x="17"/>
        <item x="19"/>
        <item x="20"/>
        <item x="22"/>
        <item m="1" x="30"/>
        <item x="23"/>
        <item m="1" x="26"/>
        <item m="1" x="27"/>
        <item m="1" x="28"/>
        <item x="21"/>
        <item m="1" x="29"/>
        <item x="6"/>
        <item x="8"/>
        <item x="11"/>
        <item x="18"/>
        <item t="default"/>
      </items>
      <autoSortScope>
        <pivotArea dataOnly="0" outline="0" fieldPosition="0">
          <references count="1">
            <reference field="4294967294" count="1" selected="0">
              <x v="3"/>
            </reference>
          </references>
        </pivotArea>
      </autoSortScope>
    </pivotField>
    <pivotField showAll="0"/>
    <pivotField showAll="0"/>
    <pivotField axis="axisRow" showAll="0" sortType="ascending" defaultSubtotal="0">
      <items count="9">
        <item x="8"/>
        <item x="3"/>
        <item x="5"/>
        <item x="4"/>
        <item x="2"/>
        <item x="1"/>
        <item x="0"/>
        <item x="6"/>
        <item x="7"/>
      </items>
    </pivotField>
    <pivotField showAll="0"/>
    <pivotField dataField="1" showAll="0"/>
    <pivotField showAll="0"/>
    <pivotField showAll="0"/>
    <pivotField showAll="0"/>
    <pivotField dataField="1"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axis="axisPage" dataField="1" multipleItemSelectionAllowed="1" showAll="0">
      <items count="24">
        <item h="1" x="0"/>
        <item m="1" x="22"/>
        <item m="1" x="21"/>
        <item m="1" x="19"/>
        <item m="1" x="16"/>
        <item m="1" x="15"/>
        <item m="1" x="11"/>
        <item x="3"/>
        <item x="6"/>
        <item m="1" x="8"/>
        <item m="1" x="20"/>
        <item m="1" x="9"/>
        <item x="7"/>
        <item m="1" x="13"/>
        <item x="1"/>
        <item m="1" x="10"/>
        <item m="1" x="17"/>
        <item m="1" x="18"/>
        <item x="2"/>
        <item h="1" m="1" x="12"/>
        <item h="1" m="1" x="14"/>
        <item x="4"/>
        <item x="5"/>
        <item t="default"/>
      </items>
    </pivotField>
    <pivotField showAll="0"/>
    <pivotField showAll="0"/>
  </pivotFields>
  <rowFields count="2">
    <field x="3"/>
    <field x="0"/>
  </rowFields>
  <rowItems count="20">
    <i>
      <x v="2"/>
    </i>
    <i r="1">
      <x v="29"/>
    </i>
    <i>
      <x v="3"/>
    </i>
    <i r="1">
      <x v="9"/>
    </i>
    <i r="1">
      <x v="13"/>
    </i>
    <i r="1">
      <x v="19"/>
    </i>
    <i>
      <x v="4"/>
    </i>
    <i r="1">
      <x v="25"/>
    </i>
    <i>
      <x v="5"/>
    </i>
    <i r="1">
      <x v="2"/>
    </i>
    <i r="1">
      <x v="4"/>
    </i>
    <i>
      <x v="6"/>
    </i>
    <i r="1">
      <x v="7"/>
    </i>
    <i r="1">
      <x v="3"/>
    </i>
    <i r="1">
      <x v="12"/>
    </i>
    <i>
      <x v="7"/>
    </i>
    <i r="1">
      <x v="18"/>
    </i>
    <i r="1">
      <x v="10"/>
    </i>
    <i>
      <x v="8"/>
    </i>
    <i r="1">
      <x v="16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21" hier="-1"/>
  </pageFields>
  <dataFields count="4">
    <dataField name="Bieg 1" fld="5" baseField="0" baseItem="0"/>
    <dataField name="Bieg 2" fld="9" baseField="0" baseItem="0"/>
    <dataField name="Bieg 3" fld="13" baseField="0" baseItem="0"/>
    <dataField name="Klas. Gen." fld="21" baseField="0" baseItem="0"/>
  </dataFields>
  <formats count="37">
    <format dxfId="539">
      <pivotArea type="all" dataOnly="0" outline="0" fieldPosition="0"/>
    </format>
    <format dxfId="538">
      <pivotArea outline="0" collapsedLevelsAreSubtotals="1" fieldPosition="0"/>
    </format>
    <format dxfId="537">
      <pivotArea dataOnly="0" labelOnly="1" fieldPosition="0">
        <references count="1">
          <reference field="3" count="6">
            <x v="1"/>
            <x v="2"/>
            <x v="3"/>
            <x v="4"/>
            <x v="5"/>
            <x v="7"/>
          </reference>
        </references>
      </pivotArea>
    </format>
    <format dxfId="536">
      <pivotArea dataOnly="0" labelOnly="1" fieldPosition="0">
        <references count="2">
          <reference field="0" count="1">
            <x v="8"/>
          </reference>
          <reference field="3" count="1" selected="0">
            <x v="1"/>
          </reference>
        </references>
      </pivotArea>
    </format>
    <format dxfId="535">
      <pivotArea dataOnly="0" labelOnly="1" fieldPosition="0">
        <references count="2">
          <reference field="0" count="3">
            <x v="15"/>
            <x v="19"/>
            <x v="20"/>
          </reference>
          <reference field="3" count="1" selected="0">
            <x v="2"/>
          </reference>
        </references>
      </pivotArea>
    </format>
    <format dxfId="534">
      <pivotArea dataOnly="0" labelOnly="1" fieldPosition="0">
        <references count="2">
          <reference field="0" count="1">
            <x v="9"/>
          </reference>
          <reference field="3" count="1" selected="0">
            <x v="3"/>
          </reference>
        </references>
      </pivotArea>
    </format>
    <format dxfId="533">
      <pivotArea dataOnly="0" labelOnly="1" fieldPosition="0">
        <references count="2">
          <reference field="0" count="1">
            <x v="5"/>
          </reference>
          <reference field="3" count="1" selected="0">
            <x v="4"/>
          </reference>
        </references>
      </pivotArea>
    </format>
    <format dxfId="532">
      <pivotArea dataOnly="0" labelOnly="1" fieldPosition="0">
        <references count="2">
          <reference field="0" count="7">
            <x v="0"/>
            <x v="3"/>
            <x v="4"/>
            <x v="7"/>
            <x v="11"/>
            <x v="12"/>
            <x v="17"/>
          </reference>
          <reference field="3" count="1" selected="0">
            <x v="5"/>
          </reference>
        </references>
      </pivotArea>
    </format>
    <format dxfId="531">
      <pivotArea dataOnly="0" labelOnly="1" fieldPosition="0">
        <references count="2">
          <reference field="0" count="2">
            <x v="16"/>
            <x v="18"/>
          </reference>
          <reference field="3" count="1" selected="0">
            <x v="7"/>
          </reference>
        </references>
      </pivotArea>
    </format>
    <format dxfId="530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529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528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527">
      <pivotArea collapsedLevelsAreSubtotals="1" fieldPosition="0">
        <references count="3">
          <reference field="4294967294" count="1" selected="0">
            <x v="3"/>
          </reference>
          <reference field="0" count="1">
            <x v="8"/>
          </reference>
          <reference field="3" count="1" selected="0">
            <x v="1"/>
          </reference>
        </references>
      </pivotArea>
    </format>
    <format dxfId="526">
      <pivotArea collapsedLevelsAreSubtotals="1" fieldPosition="0">
        <references count="2">
          <reference field="4294967294" count="1" selected="0">
            <x v="3"/>
          </reference>
          <reference field="3" count="1">
            <x v="2"/>
          </reference>
        </references>
      </pivotArea>
    </format>
    <format dxfId="525">
      <pivotArea collapsedLevelsAreSubtotals="1" fieldPosition="0">
        <references count="3">
          <reference field="4294967294" count="1" selected="0">
            <x v="3"/>
          </reference>
          <reference field="0" count="3">
            <x v="15"/>
            <x v="19"/>
            <x v="20"/>
          </reference>
          <reference field="3" count="1" selected="0">
            <x v="2"/>
          </reference>
        </references>
      </pivotArea>
    </format>
    <format dxfId="524">
      <pivotArea collapsedLevelsAreSubtotals="1" fieldPosition="0">
        <references count="2">
          <reference field="4294967294" count="1" selected="0">
            <x v="3"/>
          </reference>
          <reference field="3" count="1">
            <x v="3"/>
          </reference>
        </references>
      </pivotArea>
    </format>
    <format dxfId="523">
      <pivotArea collapsedLevelsAreSubtotals="1" fieldPosition="0">
        <references count="3">
          <reference field="4294967294" count="1" selected="0">
            <x v="3"/>
          </reference>
          <reference field="0" count="1">
            <x v="9"/>
          </reference>
          <reference field="3" count="1" selected="0">
            <x v="3"/>
          </reference>
        </references>
      </pivotArea>
    </format>
    <format dxfId="522">
      <pivotArea collapsedLevelsAreSubtotals="1" fieldPosition="0">
        <references count="2">
          <reference field="4294967294" count="1" selected="0">
            <x v="3"/>
          </reference>
          <reference field="3" count="1">
            <x v="4"/>
          </reference>
        </references>
      </pivotArea>
    </format>
    <format dxfId="521">
      <pivotArea collapsedLevelsAreSubtotals="1" fieldPosition="0">
        <references count="3">
          <reference field="4294967294" count="1" selected="0">
            <x v="3"/>
          </reference>
          <reference field="0" count="1">
            <x v="5"/>
          </reference>
          <reference field="3" count="1" selected="0">
            <x v="4"/>
          </reference>
        </references>
      </pivotArea>
    </format>
    <format dxfId="520">
      <pivotArea collapsedLevelsAreSubtotals="1" fieldPosition="0">
        <references count="2">
          <reference field="4294967294" count="1" selected="0">
            <x v="3"/>
          </reference>
          <reference field="3" count="1">
            <x v="5"/>
          </reference>
        </references>
      </pivotArea>
    </format>
    <format dxfId="519">
      <pivotArea collapsedLevelsAreSubtotals="1" fieldPosition="0">
        <references count="3">
          <reference field="4294967294" count="1" selected="0">
            <x v="3"/>
          </reference>
          <reference field="0" count="7">
            <x v="0"/>
            <x v="3"/>
            <x v="4"/>
            <x v="7"/>
            <x v="11"/>
            <x v="12"/>
            <x v="17"/>
          </reference>
          <reference field="3" count="1" selected="0">
            <x v="5"/>
          </reference>
        </references>
      </pivotArea>
    </format>
    <format dxfId="518">
      <pivotArea collapsedLevelsAreSubtotals="1" fieldPosition="0">
        <references count="2">
          <reference field="4294967294" count="1" selected="0">
            <x v="3"/>
          </reference>
          <reference field="3" count="1">
            <x v="7"/>
          </reference>
        </references>
      </pivotArea>
    </format>
    <format dxfId="517">
      <pivotArea collapsedLevelsAreSubtotals="1" fieldPosition="0">
        <references count="3">
          <reference field="4294967294" count="1" selected="0">
            <x v="3"/>
          </reference>
          <reference field="0" count="2">
            <x v="16"/>
            <x v="18"/>
          </reference>
          <reference field="3" count="1" selected="0">
            <x v="7"/>
          </reference>
        </references>
      </pivotArea>
    </format>
    <format dxfId="516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  <format dxfId="515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  <format dxfId="514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513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  <format dxfId="512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43">
      <pivotArea outline="0" collapsedLevelsAreSubtotals="1" fieldPosition="0"/>
    </format>
    <format dxfId="42">
      <pivotArea dataOnly="0" labelOnly="1" fieldPosition="0">
        <references count="1">
          <reference field="3" count="7">
            <x v="2"/>
            <x v="3"/>
            <x v="4"/>
            <x v="5"/>
            <x v="6"/>
            <x v="7"/>
            <x v="8"/>
          </reference>
        </references>
      </pivotArea>
    </format>
    <format dxfId="41">
      <pivotArea dataOnly="0" labelOnly="1" fieldPosition="0">
        <references count="2">
          <reference field="0" count="1">
            <x v="29"/>
          </reference>
          <reference field="3" count="1" selected="0">
            <x v="2"/>
          </reference>
        </references>
      </pivotArea>
    </format>
    <format dxfId="39">
      <pivotArea dataOnly="0" labelOnly="1" fieldPosition="0">
        <references count="2">
          <reference field="0" count="3">
            <x v="9"/>
            <x v="13"/>
            <x v="19"/>
          </reference>
          <reference field="3" count="1" selected="0">
            <x v="3"/>
          </reference>
        </references>
      </pivotArea>
    </format>
    <format dxfId="38">
      <pivotArea dataOnly="0" labelOnly="1" fieldPosition="0">
        <references count="2">
          <reference field="0" count="1">
            <x v="25"/>
          </reference>
          <reference field="3" count="1" selected="0">
            <x v="4"/>
          </reference>
        </references>
      </pivotArea>
    </format>
    <format dxfId="36">
      <pivotArea dataOnly="0" labelOnly="1" fieldPosition="0">
        <references count="2">
          <reference field="0" count="2">
            <x v="2"/>
            <x v="4"/>
          </reference>
          <reference field="3" count="1" selected="0">
            <x v="5"/>
          </reference>
        </references>
      </pivotArea>
    </format>
    <format dxfId="35">
      <pivotArea dataOnly="0" labelOnly="1" fieldPosition="0">
        <references count="2">
          <reference field="0" count="3">
            <x v="3"/>
            <x v="7"/>
            <x v="12"/>
          </reference>
          <reference field="3" count="1" selected="0">
            <x v="6"/>
          </reference>
        </references>
      </pivotArea>
    </format>
    <format dxfId="34">
      <pivotArea dataOnly="0" labelOnly="1" fieldPosition="0">
        <references count="2">
          <reference field="0" count="2">
            <x v="10"/>
            <x v="18"/>
          </reference>
          <reference field="3" count="1" selected="0">
            <x v="7"/>
          </reference>
        </references>
      </pivotArea>
    </format>
    <format dxfId="31">
      <pivotArea dataOnly="0" labelOnly="1" fieldPosition="0">
        <references count="2">
          <reference field="0" count="1">
            <x v="16"/>
          </reference>
          <reference field="3" count="1" selected="0">
            <x v="8"/>
          </reference>
        </references>
      </pivotArea>
    </format>
  </formats>
  <pivotTableStyleInfo name="PivotStyleMedium1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A0AAD12-98BE-440E-BCC9-F0D102AE4FC5}" name="Tabela przestawna2" cacheId="11" applyNumberFormats="0" applyBorderFormats="0" applyFontFormats="0" applyPatternFormats="0" applyAlignmentFormats="0" applyWidthHeightFormats="1" dataCaption="Wartości" updatedVersion="8" minRefreshableVersion="3" showDataTips="0" rowGrandTotals="0" colGrandTotals="0" itemPrintTitles="1" createdVersion="8" indent="0" showHeaders="0" outline="1" outlineData="1" multipleFieldFilters="0">
  <location ref="L3:P11" firstHeaderRow="0" firstDataRow="1" firstDataCol="1" rowPageCount="1" colPageCount="1"/>
  <pivotFields count="23">
    <pivotField axis="axisRow" showAll="0">
      <items count="9">
        <item x="0"/>
        <item x="1"/>
        <item x="2"/>
        <item x="3"/>
        <item x="4"/>
        <item x="6"/>
        <item x="7"/>
        <item x="5"/>
        <item t="default"/>
      </items>
    </pivotField>
    <pivotField showAll="0"/>
    <pivotField showAll="0"/>
    <pivotField axis="axisRow" showAll="0" defaultSubtotal="0">
      <items count="7">
        <item x="5"/>
        <item m="1" x="6"/>
        <item x="3"/>
        <item x="0"/>
        <item x="4"/>
        <item x="1"/>
        <item x="2"/>
      </items>
    </pivotField>
    <pivotField showAll="0"/>
    <pivotField showAll="0"/>
    <pivotField dataField="1" showAll="0"/>
    <pivotField showAll="0"/>
    <pivotField showAll="0"/>
    <pivotField showAll="0"/>
    <pivotField dataField="1"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axis="axisPage" dataField="1" multipleItemSelectionAllowed="1" showAll="0">
      <items count="7">
        <item h="1" x="3"/>
        <item m="1" x="5"/>
        <item x="0"/>
        <item m="1" x="4"/>
        <item x="1"/>
        <item x="2"/>
        <item t="default"/>
      </items>
    </pivotField>
  </pivotFields>
  <rowFields count="2">
    <field x="3"/>
    <field x="0"/>
  </rowFields>
  <rowItems count="8">
    <i>
      <x v="2"/>
    </i>
    <i r="1">
      <x v="5"/>
    </i>
    <i>
      <x v="3"/>
    </i>
    <i r="1">
      <x/>
    </i>
    <i>
      <x v="5"/>
    </i>
    <i r="1">
      <x v="1"/>
    </i>
    <i>
      <x v="6"/>
    </i>
    <i r="1">
      <x v="2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22" hier="-1"/>
  </pageFields>
  <dataFields count="4">
    <dataField name="bieg 1" fld="6" baseField="0" baseItem="0"/>
    <dataField name="bieg 2" fld="10" baseField="0" baseItem="0"/>
    <dataField name="bieg 3" fld="14" baseField="0" baseItem="0"/>
    <dataField name="Klas. Gen." fld="22" baseField="0" baseItem="0"/>
  </dataFields>
  <formats count="28">
    <format dxfId="315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314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313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312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  <format dxfId="311">
      <pivotArea type="all" dataOnly="0" outline="0" fieldPosition="0"/>
    </format>
    <format dxfId="310">
      <pivotArea outline="0" collapsedLevelsAreSubtotals="1" fieldPosition="0"/>
    </format>
    <format dxfId="309">
      <pivotArea dataOnly="0" labelOnly="1" fieldPosition="0">
        <references count="1">
          <reference field="3" count="4">
            <x v="1"/>
            <x v="2"/>
            <x v="4"/>
            <x v="5"/>
          </reference>
        </references>
      </pivotArea>
    </format>
    <format dxfId="308">
      <pivotArea dataOnly="0" labelOnly="1" fieldPosition="0">
        <references count="2">
          <reference field="0" count="1">
            <x v="5"/>
          </reference>
          <reference field="3" count="1" selected="0">
            <x v="1"/>
          </reference>
        </references>
      </pivotArea>
    </format>
    <format dxfId="307">
      <pivotArea dataOnly="0" labelOnly="1" fieldPosition="0">
        <references count="2">
          <reference field="0" count="1">
            <x v="4"/>
          </reference>
          <reference field="3" count="1" selected="0">
            <x v="2"/>
          </reference>
        </references>
      </pivotArea>
    </format>
    <format dxfId="306">
      <pivotArea dataOnly="0" labelOnly="1" fieldPosition="0">
        <references count="2">
          <reference field="0" count="1">
            <x v="2"/>
          </reference>
          <reference field="3" count="1" selected="0">
            <x v="4"/>
          </reference>
        </references>
      </pivotArea>
    </format>
    <format dxfId="305">
      <pivotArea dataOnly="0" labelOnly="1" fieldPosition="0">
        <references count="2">
          <reference field="0" count="1">
            <x v="1"/>
          </reference>
          <reference field="3" count="1" selected="0">
            <x v="5"/>
          </reference>
        </references>
      </pivotArea>
    </format>
    <format dxfId="304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303">
      <pivotArea outline="0" collapsedLevelsAreSubtotals="1" fieldPosition="0">
        <references count="1">
          <reference field="4294967294" count="3" selected="0">
            <x v="0"/>
            <x v="1"/>
            <x v="2"/>
          </reference>
        </references>
      </pivotArea>
    </format>
    <format dxfId="302">
      <pivotArea field="22" type="button" dataOnly="0" labelOnly="1" outline="0" axis="axisPage" fieldPosition="0"/>
    </format>
    <format dxfId="301">
      <pivotArea field="22" type="button" dataOnly="0" labelOnly="1" outline="0" axis="axisPage" fieldPosition="0"/>
    </format>
    <format dxfId="300">
      <pivotArea field="22" type="button" dataOnly="0" labelOnly="1" outline="0" axis="axisPage" fieldPosition="0"/>
    </format>
    <format dxfId="299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  <format dxfId="298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297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  <format dxfId="296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30">
      <pivotArea type="all" dataOnly="0" outline="0" fieldPosition="0"/>
    </format>
    <format dxfId="28">
      <pivotArea outline="0" collapsedLevelsAreSubtotals="1" fieldPosition="0"/>
    </format>
    <format dxfId="27">
      <pivotArea dataOnly="0" labelOnly="1" fieldPosition="0">
        <references count="1">
          <reference field="3" count="4">
            <x v="2"/>
            <x v="3"/>
            <x v="5"/>
            <x v="6"/>
          </reference>
        </references>
      </pivotArea>
    </format>
    <format dxfId="26">
      <pivotArea dataOnly="0" labelOnly="1" fieldPosition="0">
        <references count="2">
          <reference field="0" count="1">
            <x v="5"/>
          </reference>
          <reference field="3" count="1" selected="0">
            <x v="2"/>
          </reference>
        </references>
      </pivotArea>
    </format>
    <format dxfId="25">
      <pivotArea dataOnly="0" labelOnly="1" fieldPosition="0">
        <references count="2">
          <reference field="0" count="1">
            <x v="0"/>
          </reference>
          <reference field="3" count="1" selected="0">
            <x v="3"/>
          </reference>
        </references>
      </pivotArea>
    </format>
    <format dxfId="24">
      <pivotArea dataOnly="0" labelOnly="1" fieldPosition="0">
        <references count="2">
          <reference field="0" count="1">
            <x v="1"/>
          </reference>
          <reference field="3" count="1" selected="0">
            <x v="5"/>
          </reference>
        </references>
      </pivotArea>
    </format>
    <format dxfId="23">
      <pivotArea dataOnly="0" labelOnly="1" fieldPosition="0">
        <references count="2">
          <reference field="0" count="1">
            <x v="2"/>
          </reference>
          <reference field="3" count="1" selected="0">
            <x v="6"/>
          </reference>
        </references>
      </pivotArea>
    </format>
    <format dxfId="22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</formats>
  <pivotTableStyleInfo name="PivotStyleMedium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2A9322C-6CEE-46C1-8B98-8BC3B8808781}" name="Tabela przestawna1" cacheId="11" applyNumberFormats="0" applyBorderFormats="0" applyFontFormats="0" applyPatternFormats="0" applyAlignmentFormats="0" applyWidthHeightFormats="1" dataCaption="Wartości" updatedVersion="8" minRefreshableVersion="3" enableDrill="0" rowGrandTotals="0" colGrandTotals="0" itemPrintTitles="1" createdVersion="8" indent="0" showHeaders="0" outline="1" outlineData="1" multipleFieldFilters="0">
  <location ref="A3:H13" firstHeaderRow="0" firstDataRow="1" firstDataCol="1" rowPageCount="1" colPageCount="1"/>
  <pivotFields count="23">
    <pivotField axis="axisRow" showAll="0" sortType="descending">
      <items count="9">
        <item x="0"/>
        <item x="1"/>
        <item x="2"/>
        <item x="3"/>
        <item x="4"/>
        <item x="6"/>
        <item x="7"/>
        <item x="5"/>
        <item t="default"/>
      </items>
      <autoSortScope>
        <pivotArea dataOnly="0" outline="0" fieldPosition="0">
          <references count="1">
            <reference field="4294967294" count="1" selected="0">
              <x v="6"/>
            </reference>
          </references>
        </pivotArea>
      </autoSortScope>
    </pivotField>
    <pivotField showAll="0"/>
    <pivotField showAll="0"/>
    <pivotField axis="axisRow" showAll="0" defaultSubtotal="0">
      <items count="7">
        <item x="5"/>
        <item m="1" x="6"/>
        <item x="3"/>
        <item x="0"/>
        <item x="4"/>
        <item x="1"/>
        <item x="2"/>
      </items>
    </pivotField>
    <pivotField dataField="1" showAll="0"/>
    <pivotField showAll="0"/>
    <pivotField showAll="0"/>
    <pivotField dataField="1" showAll="0"/>
    <pivotField dataField="1" showAll="0"/>
    <pivotField showAll="0"/>
    <pivotField showAll="0"/>
    <pivotField dataField="1" showAll="0"/>
    <pivotField dataField="1" showAll="0"/>
    <pivotField showAll="0"/>
    <pivotField showAll="0"/>
    <pivotField dataField="1" showAll="0"/>
    <pivotField showAll="0"/>
    <pivotField showAll="0"/>
    <pivotField showAll="0"/>
    <pivotField showAll="0"/>
    <pivotField axis="axisPage" dataField="1" multipleItemSelectionAllowed="1" showAll="0">
      <items count="10">
        <item h="1" x="3"/>
        <item x="4"/>
        <item x="0"/>
        <item m="1" x="6"/>
        <item m="1" x="7"/>
        <item m="1" x="8"/>
        <item x="1"/>
        <item x="2"/>
        <item x="5"/>
        <item t="default"/>
      </items>
    </pivotField>
    <pivotField showAll="0"/>
    <pivotField showAll="0"/>
  </pivotFields>
  <rowFields count="2">
    <field x="3"/>
    <field x="0"/>
  </rowFields>
  <rowItems count="10">
    <i>
      <x v="2"/>
    </i>
    <i r="1">
      <x v="5"/>
    </i>
    <i>
      <x v="3"/>
    </i>
    <i r="1">
      <x/>
    </i>
    <i>
      <x v="4"/>
    </i>
    <i r="1">
      <x v="7"/>
    </i>
    <i>
      <x v="5"/>
    </i>
    <i r="1">
      <x v="1"/>
    </i>
    <i>
      <x v="6"/>
    </i>
    <i r="1">
      <x v="2"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20" hier="-1"/>
  </pageFields>
  <dataFields count="7">
    <dataField name="bieg 1" fld="4" baseField="3" baseItem="1"/>
    <dataField name="bieg 2" fld="7" baseField="0" baseItem="0"/>
    <dataField name="bieg 3" fld="8" baseField="0" baseItem="0"/>
    <dataField name="bieg 4" fld="11" baseField="0" baseItem="0"/>
    <dataField name="bieg 5" fld="12" baseField="0" baseItem="0"/>
    <dataField name="bieg 6" fld="15" baseField="0" baseItem="0"/>
    <dataField name="Klas. Gen." fld="20" baseField="3" baseItem="1"/>
  </dataFields>
  <formats count="29">
    <format dxfId="335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334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333">
      <pivotArea dataOnly="0" labelOnly="1" outline="0" fieldPosition="0">
        <references count="1">
          <reference field="4294967294" count="1">
            <x v="6"/>
          </reference>
        </references>
      </pivotArea>
    </format>
    <format dxfId="332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331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330">
      <pivotArea type="all" dataOnly="0" outline="0" fieldPosition="0"/>
    </format>
    <format dxfId="329">
      <pivotArea outline="0" collapsedLevelsAreSubtotals="1" fieldPosition="0"/>
    </format>
    <format dxfId="328">
      <pivotArea dataOnly="0" labelOnly="1" fieldPosition="0">
        <references count="1">
          <reference field="3" count="4">
            <x v="1"/>
            <x v="2"/>
            <x v="4"/>
            <x v="5"/>
          </reference>
        </references>
      </pivotArea>
    </format>
    <format dxfId="327">
      <pivotArea dataOnly="0" labelOnly="1" fieldPosition="0">
        <references count="2">
          <reference field="0" count="1">
            <x v="5"/>
          </reference>
          <reference field="3" count="1" selected="0">
            <x v="1"/>
          </reference>
        </references>
      </pivotArea>
    </format>
    <format dxfId="326">
      <pivotArea dataOnly="0" labelOnly="1" fieldPosition="0">
        <references count="2">
          <reference field="0" count="1">
            <x v="4"/>
          </reference>
          <reference field="3" count="1" selected="0">
            <x v="2"/>
          </reference>
        </references>
      </pivotArea>
    </format>
    <format dxfId="325">
      <pivotArea dataOnly="0" labelOnly="1" fieldPosition="0">
        <references count="2">
          <reference field="0" count="1">
            <x v="2"/>
          </reference>
          <reference field="3" count="1" selected="0">
            <x v="4"/>
          </reference>
        </references>
      </pivotArea>
    </format>
    <format dxfId="324">
      <pivotArea dataOnly="0" labelOnly="1" fieldPosition="0">
        <references count="2">
          <reference field="0" count="1">
            <x v="1"/>
          </reference>
          <reference field="3" count="1" selected="0">
            <x v="5"/>
          </reference>
        </references>
      </pivotArea>
    </format>
    <format dxfId="323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322">
      <pivotArea outline="0" collapsedLevelsAreSubtotals="1" fieldPosition="0">
        <references count="1">
          <reference field="4294967294" count="6" selected="0">
            <x v="0"/>
            <x v="1"/>
            <x v="2"/>
            <x v="3"/>
            <x v="4"/>
            <x v="5"/>
          </reference>
        </references>
      </pivotArea>
    </format>
    <format dxfId="321">
      <pivotArea outline="0" collapsedLevelsAreSubtotals="1" fieldPosition="0">
        <references count="1">
          <reference field="4294967294" count="1" selected="0">
            <x v="6"/>
          </reference>
        </references>
      </pivotArea>
    </format>
    <format dxfId="320">
      <pivotArea field="20" type="button" dataOnly="0" labelOnly="1" outline="0" axis="axisPage" fieldPosition="0"/>
    </format>
    <format dxfId="319">
      <pivotArea field="20" type="button" dataOnly="0" labelOnly="1" outline="0" axis="axisPage" fieldPosition="0"/>
    </format>
    <format dxfId="318">
      <pivotArea field="20" type="button" dataOnly="0" labelOnly="1" outline="0" axis="axisPage" fieldPosition="0"/>
    </format>
    <format dxfId="317">
      <pivotArea outline="0" collapsedLevelsAreSubtotals="1" fieldPosition="0">
        <references count="1">
          <reference field="4294967294" count="1" selected="0">
            <x v="6"/>
          </reference>
        </references>
      </pivotArea>
    </format>
    <format dxfId="316">
      <pivotArea dataOnly="0" labelOnly="1" outline="0" fieldPosition="0">
        <references count="1">
          <reference field="4294967294" count="1">
            <x v="6"/>
          </reference>
        </references>
      </pivotArea>
    </format>
    <format dxfId="21">
      <pivotArea type="all" dataOnly="0" outline="0" fieldPosition="0"/>
    </format>
    <format dxfId="18">
      <pivotArea outline="0" collapsedLevelsAreSubtotals="1" fieldPosition="0"/>
    </format>
    <format dxfId="17">
      <pivotArea dataOnly="0" labelOnly="1" fieldPosition="0">
        <references count="1">
          <reference field="3" count="5">
            <x v="2"/>
            <x v="3"/>
            <x v="4"/>
            <x v="5"/>
            <x v="6"/>
          </reference>
        </references>
      </pivotArea>
    </format>
    <format dxfId="16">
      <pivotArea dataOnly="0" labelOnly="1" fieldPosition="0">
        <references count="2">
          <reference field="0" count="1">
            <x v="5"/>
          </reference>
          <reference field="3" count="1" selected="0">
            <x v="2"/>
          </reference>
        </references>
      </pivotArea>
    </format>
    <format dxfId="15">
      <pivotArea dataOnly="0" labelOnly="1" fieldPosition="0">
        <references count="2">
          <reference field="0" count="1">
            <x v="0"/>
          </reference>
          <reference field="3" count="1" selected="0">
            <x v="3"/>
          </reference>
        </references>
      </pivotArea>
    </format>
    <format dxfId="14">
      <pivotArea dataOnly="0" labelOnly="1" fieldPosition="0">
        <references count="2">
          <reference field="0" count="1">
            <x v="7"/>
          </reference>
          <reference field="3" count="1" selected="0">
            <x v="4"/>
          </reference>
        </references>
      </pivotArea>
    </format>
    <format dxfId="13">
      <pivotArea dataOnly="0" labelOnly="1" fieldPosition="0">
        <references count="2">
          <reference field="0" count="1">
            <x v="1"/>
          </reference>
          <reference field="3" count="1" selected="0">
            <x v="5"/>
          </reference>
        </references>
      </pivotArea>
    </format>
    <format dxfId="12">
      <pivotArea dataOnly="0" labelOnly="1" fieldPosition="0">
        <references count="2">
          <reference field="0" count="1">
            <x v="2"/>
          </reference>
          <reference field="3" count="1" selected="0">
            <x v="6"/>
          </reference>
        </references>
      </pivotArea>
    </format>
    <format dxfId="11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A747273-71E7-4BDF-A8C6-7FF22BBF4A31}" name="Tabela przestawna3" cacheId="11" applyNumberFormats="0" applyBorderFormats="0" applyFontFormats="0" applyPatternFormats="0" applyAlignmentFormats="0" applyWidthHeightFormats="1" dataCaption="Wartości" updatedVersion="8" minRefreshableVersion="3" showDataTips="0" rowGrandTotals="0" colGrandTotals="0" itemPrintTitles="1" createdVersion="8" indent="0" showHeaders="0" outline="1" outlineData="1" multipleFieldFilters="0">
  <location ref="S3:W11" firstHeaderRow="0" firstDataRow="1" firstDataCol="1" rowPageCount="1" colPageCount="1"/>
  <pivotFields count="23">
    <pivotField axis="axisRow" showAll="0">
      <items count="9">
        <item x="0"/>
        <item x="1"/>
        <item x="2"/>
        <item x="3"/>
        <item x="4"/>
        <item x="6"/>
        <item x="7"/>
        <item x="5"/>
        <item t="default"/>
      </items>
    </pivotField>
    <pivotField showAll="0"/>
    <pivotField showAll="0"/>
    <pivotField axis="axisRow" showAll="0" defaultSubtotal="0">
      <items count="7">
        <item x="5"/>
        <item m="1" x="6"/>
        <item x="3"/>
        <item x="0"/>
        <item x="4"/>
        <item x="1"/>
        <item x="2"/>
      </items>
    </pivotField>
    <pivotField showAll="0"/>
    <pivotField dataField="1" showAll="0"/>
    <pivotField showAll="0"/>
    <pivotField showAll="0"/>
    <pivotField showAll="0"/>
    <pivotField dataField="1"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axis="axisPage" dataField="1" multipleItemSelectionAllowed="1" showAll="0">
      <items count="7">
        <item h="1" x="2"/>
        <item x="1"/>
        <item x="0"/>
        <item m="1" x="4"/>
        <item m="1" x="5"/>
        <item x="3"/>
        <item t="default"/>
      </items>
    </pivotField>
    <pivotField showAll="0"/>
  </pivotFields>
  <rowFields count="2">
    <field x="3"/>
    <field x="0"/>
  </rowFields>
  <rowItems count="8">
    <i>
      <x v="2"/>
    </i>
    <i r="1">
      <x v="5"/>
    </i>
    <i>
      <x v="3"/>
    </i>
    <i r="1">
      <x/>
    </i>
    <i>
      <x v="5"/>
    </i>
    <i r="1">
      <x v="1"/>
    </i>
    <i>
      <x v="6"/>
    </i>
    <i r="1">
      <x v="2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21" hier="-1"/>
  </pageFields>
  <dataFields count="4">
    <dataField name="Bieg 1" fld="5" baseField="0" baseItem="0"/>
    <dataField name="Bieg 2" fld="9" baseField="0" baseItem="0"/>
    <dataField name="Bieg 3" fld="13" baseField="0" baseItem="0"/>
    <dataField name="Klas. Gen." fld="21" baseField="0" baseItem="0"/>
  </dataFields>
  <formats count="29">
    <format dxfId="356">
      <pivotArea field="21" type="button" dataOnly="0" labelOnly="1" outline="0" axis="axisPage" fieldPosition="0"/>
    </format>
    <format dxfId="355">
      <pivotArea field="21" type="button" dataOnly="0" labelOnly="1" outline="0" axis="axisPage" fieldPosition="0"/>
    </format>
    <format dxfId="354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353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352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351">
      <pivotArea outline="0" collapsedLevelsAreSubtotals="1" fieldPosition="0">
        <references count="1">
          <reference field="4294967294" count="3" selected="0">
            <x v="0"/>
            <x v="1"/>
            <x v="2"/>
          </reference>
        </references>
      </pivotArea>
    </format>
    <format dxfId="350">
      <pivotArea outline="0" collapsedLevelsAreSubtotals="1" fieldPosition="0">
        <references count="1">
          <reference field="4294967294" count="3" selected="0">
            <x v="0"/>
            <x v="1"/>
            <x v="2"/>
          </reference>
        </references>
      </pivotArea>
    </format>
    <format dxfId="349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  <format dxfId="348">
      <pivotArea type="all" dataOnly="0" outline="0" fieldPosition="0"/>
    </format>
    <format dxfId="347">
      <pivotArea outline="0" collapsedLevelsAreSubtotals="1" fieldPosition="0"/>
    </format>
    <format dxfId="346">
      <pivotArea dataOnly="0" labelOnly="1" fieldPosition="0">
        <references count="1">
          <reference field="3" count="4">
            <x v="1"/>
            <x v="2"/>
            <x v="4"/>
            <x v="5"/>
          </reference>
        </references>
      </pivotArea>
    </format>
    <format dxfId="345">
      <pivotArea dataOnly="0" labelOnly="1" fieldPosition="0">
        <references count="2">
          <reference field="0" count="1">
            <x v="5"/>
          </reference>
          <reference field="3" count="1" selected="0">
            <x v="1"/>
          </reference>
        </references>
      </pivotArea>
    </format>
    <format dxfId="344">
      <pivotArea dataOnly="0" labelOnly="1" fieldPosition="0">
        <references count="2">
          <reference field="0" count="1">
            <x v="4"/>
          </reference>
          <reference field="3" count="1" selected="0">
            <x v="2"/>
          </reference>
        </references>
      </pivotArea>
    </format>
    <format dxfId="343">
      <pivotArea dataOnly="0" labelOnly="1" fieldPosition="0">
        <references count="2">
          <reference field="0" count="1">
            <x v="2"/>
          </reference>
          <reference field="3" count="1" selected="0">
            <x v="4"/>
          </reference>
        </references>
      </pivotArea>
    </format>
    <format dxfId="342">
      <pivotArea dataOnly="0" labelOnly="1" fieldPosition="0">
        <references count="2">
          <reference field="0" count="1">
            <x v="1"/>
          </reference>
          <reference field="3" count="1" selected="0">
            <x v="5"/>
          </reference>
        </references>
      </pivotArea>
    </format>
    <format dxfId="341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340">
      <pivotArea field="21" type="button" dataOnly="0" labelOnly="1" outline="0" axis="axisPage" fieldPosition="0"/>
    </format>
    <format dxfId="339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  <format dxfId="338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337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  <format dxfId="336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10">
      <pivotArea type="all" dataOnly="0" outline="0" fieldPosition="0"/>
    </format>
    <format dxfId="6">
      <pivotArea outline="0" collapsedLevelsAreSubtotals="1" fieldPosition="0"/>
    </format>
    <format dxfId="5">
      <pivotArea dataOnly="0" labelOnly="1" fieldPosition="0">
        <references count="1">
          <reference field="3" count="4">
            <x v="2"/>
            <x v="3"/>
            <x v="5"/>
            <x v="6"/>
          </reference>
        </references>
      </pivotArea>
    </format>
    <format dxfId="4">
      <pivotArea dataOnly="0" labelOnly="1" fieldPosition="0">
        <references count="2">
          <reference field="0" count="1">
            <x v="5"/>
          </reference>
          <reference field="3" count="1" selected="0">
            <x v="2"/>
          </reference>
        </references>
      </pivotArea>
    </format>
    <format dxfId="3">
      <pivotArea dataOnly="0" labelOnly="1" fieldPosition="0">
        <references count="2">
          <reference field="0" count="1">
            <x v="0"/>
          </reference>
          <reference field="3" count="1" selected="0">
            <x v="3"/>
          </reference>
        </references>
      </pivotArea>
    </format>
    <format dxfId="2">
      <pivotArea dataOnly="0" labelOnly="1" fieldPosition="0">
        <references count="2">
          <reference field="0" count="1">
            <x v="1"/>
          </reference>
          <reference field="3" count="1" selected="0">
            <x v="5"/>
          </reference>
        </references>
      </pivotArea>
    </format>
    <format dxfId="1">
      <pivotArea dataOnly="0" labelOnly="1" fieldPosition="0">
        <references count="2">
          <reference field="0" count="1">
            <x v="2"/>
          </reference>
          <reference field="3" count="1" selected="0">
            <x v="6"/>
          </reference>
        </references>
      </pivotArea>
    </format>
    <format dxfId="0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</formats>
  <pivotTableStyleInfo name="PivotStyleMedium1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438FD8F-D7E2-443F-99B7-65A29989EE5B}" name="Men" displayName="Men" ref="A2:X53" totalsRowShown="0" headerRowDxfId="385" dataDxfId="383" headerRowBorderDxfId="384" tableBorderDxfId="382" totalsRowBorderDxfId="381">
  <autoFilter ref="A2:X53" xr:uid="{00000000-0009-0000-0100-000005000000}"/>
  <sortState xmlns:xlrd2="http://schemas.microsoft.com/office/spreadsheetml/2017/richdata2" ref="A3:X53">
    <sortCondition ref="D2:D53"/>
  </sortState>
  <tableColumns count="24">
    <tableColumn id="1" xr3:uid="{2CEBCFA5-9A1C-42CF-A115-6A666DA83E42}" name="Nazwisko i Imię" dataDxfId="380"/>
    <tableColumn id="2" xr3:uid="{57FBFF2F-6964-437D-998F-7F0F2D6AA07E}" name="Klub" dataDxfId="379">
      <calculatedColumnFormula>_xlfn.XLOOKUP(Men[[#This Row],[Nazwisko i Imię]],Licencje[Nazw i imię],Licencje[Klub],"",0)</calculatedColumnFormula>
    </tableColumn>
    <tableColumn id="8" xr3:uid="{82B0BD29-0FBB-4E12-9071-E022B134E3AE}" name="Data ur" dataDxfId="378">
      <calculatedColumnFormula>_xlfn.XLOOKUP(Men[[#This Row],[Nazwisko i Imię]],Licencje[Nazw i imię],Licencje[DataUr],"",0)</calculatedColumnFormula>
    </tableColumn>
    <tableColumn id="6" xr3:uid="{D254D326-1ED0-4CF5-A7E8-7DADA54113D3}" name="Kategoria" dataDxfId="377">
      <calculatedColumnFormula>_xlfn.XLOOKUP(Men[[#This Row],[Nazwisko i Imię]],Licencje[Nazw i imię],Licencje[Kat],"",0)</calculatedColumnFormula>
    </tableColumn>
    <tableColumn id="3" xr3:uid="{285918B5-BECE-4AA4-81DF-62D748BFC827}" name="500m bieg 1" dataDxfId="376">
      <calculatedColumnFormula>_xlfn.XLOOKUP(Men[[#This Row],[Nazwisko i Imię]],'500 m M'!E:E,'500 m M'!G:G,0,0)</calculatedColumnFormula>
    </tableColumn>
    <tableColumn id="4" xr3:uid="{4CB2C138-F312-4819-AE4C-87182275B503}" name="1500m Bieg 1" dataDxfId="375">
      <calculatedColumnFormula>_xlfn.XLOOKUP(Men[[#This Row],[Nazwisko i Imię]],'1500 m M'!E:E,'1500 m M'!G:G,0,0)</calculatedColumnFormula>
    </tableColumn>
    <tableColumn id="5" xr3:uid="{C3BC7A9C-88D3-4CD6-A83E-8C89DD466FC5}" name="1000m bieg 1" dataDxfId="374">
      <calculatedColumnFormula>_xlfn.XLOOKUP(Men[[#This Row],[Nazwisko i Imię]],'1000 m M'!E:E,'1000 m M'!G:G,0,0)</calculatedColumnFormula>
    </tableColumn>
    <tableColumn id="7" xr3:uid="{89157C52-ACED-4DB2-A7DA-55708A843B48}" name="3000 m bieg 1" dataDxfId="373">
      <calculatedColumnFormula>_xlfn.XLOOKUP(Men[[#This Row],[Nazwisko i Imię]],'3000 m M'!E:E,'3000 m M'!G:G,0,0)</calculatedColumnFormula>
    </tableColumn>
    <tableColumn id="9" xr3:uid="{E4B37881-56B4-4FA2-BA50-1E08193CBA2A}" name="500m bieg 2" dataDxfId="372">
      <calculatedColumnFormula>_xlfn.XLOOKUP(Men[[#This Row],[Nazwisko i Imię]],'500 m M'!H:H,'500 m M'!J:J,0,0)</calculatedColumnFormula>
    </tableColumn>
    <tableColumn id="10" xr3:uid="{EC7ECBEB-5E6C-40DB-BC15-6EFB8DC57018}" name="1500m Bieg 2" dataDxfId="371">
      <calculatedColumnFormula>_xlfn.XLOOKUP(Men[[#This Row],[Nazwisko i Imię]],'1500 m M'!H:H,'1500 m M'!J:J,0,0)</calculatedColumnFormula>
    </tableColumn>
    <tableColumn id="11" xr3:uid="{BFD92E0C-D5BE-4D05-B5BE-12C7C4457B92}" name="1000m bieg 2" dataDxfId="370">
      <calculatedColumnFormula>_xlfn.XLOOKUP(Men[[#This Row],[Nazwisko i Imię]],'1000 m M'!H:H,'1000 m M'!J:J,0,0)</calculatedColumnFormula>
    </tableColumn>
    <tableColumn id="12" xr3:uid="{B804AB9B-18F3-4E16-BCF4-07598ADC301F}" name="3000 m bieg 2" dataDxfId="369">
      <calculatedColumnFormula>_xlfn.XLOOKUP(Men[[#This Row],[Nazwisko i Imię]],'3000 m M'!H:H,'3000 m M'!J:J,0,0)</calculatedColumnFormula>
    </tableColumn>
    <tableColumn id="21" xr3:uid="{D4F292D9-3C63-49E7-B5BB-D3369E5E96EB}" name="500m bieg 3" dataDxfId="368">
      <calculatedColumnFormula>_xlfn.XLOOKUP(Men[[#This Row],[Nazwisko i Imię]],'500 m M'!K:K,'500 m M'!M:M,0,0)</calculatedColumnFormula>
    </tableColumn>
    <tableColumn id="22" xr3:uid="{3C609010-23E6-4A91-B498-11BE91D4428E}" name="1500m Bieg 3" dataDxfId="367">
      <calculatedColumnFormula>_xlfn.XLOOKUP(Men[[#This Row],[Nazwisko i Imię]],'1500 m M'!K:K,'1500 m M'!M:M,0,0)</calculatedColumnFormula>
    </tableColumn>
    <tableColumn id="23" xr3:uid="{8B8F2295-BB30-4D4E-9504-EDA1ECA17281}" name="1000m bieg 3" dataDxfId="366">
      <calculatedColumnFormula>_xlfn.XLOOKUP(Men[[#This Row],[Nazwisko i Imię]],'1000 m M'!K:K,'1000 m M'!M:M,0,0)</calculatedColumnFormula>
    </tableColumn>
    <tableColumn id="24" xr3:uid="{02D0367D-65B7-4CEB-A036-6ABEFA7782AF}" name="3000 m bieg 3" dataDxfId="365">
      <calculatedColumnFormula>_xlfn.XLOOKUP(Men[[#This Row],[Nazwisko i Imię]],'3000 m M'!K:K,'3000 m M'!M:M,0,0)</calculatedColumnFormula>
    </tableColumn>
    <tableColumn id="17" xr3:uid="{39153B2C-7C86-422D-835C-943566706C6F}" name="500m bieg 4" dataDxfId="364">
      <calculatedColumnFormula>_xlfn.XLOOKUP(Men[[#This Row],[Nazwisko i Imię]],'500 m M'!N:N,'500 m M'!P:P,0,0)</calculatedColumnFormula>
    </tableColumn>
    <tableColumn id="16" xr3:uid="{12076334-85CB-40E3-B032-3DA0DA0DD85E}" name="1500m Bieg 4" dataDxfId="363">
      <calculatedColumnFormula>_xlfn.XLOOKUP(Men[[#This Row],[Nazwisko i Imię]],'1500 m M'!N:N,'1500 m M'!P:P,0,0)</calculatedColumnFormula>
    </tableColumn>
    <tableColumn id="15" xr3:uid="{D53FB107-8D33-46CD-8D04-530A27632A44}" name="1000m bieg 4" dataDxfId="362">
      <calculatedColumnFormula>_xlfn.XLOOKUP(Men[[#This Row],[Nazwisko i Imię]],'1000 m M'!N:N,'1000 m M'!P:P,0,0)</calculatedColumnFormula>
    </tableColumn>
    <tableColumn id="14" xr3:uid="{E14E8541-587D-4BE6-A880-5ECE3D49F580}" name="3000 m bieg 4" dataDxfId="361">
      <calculatedColumnFormula>_xlfn.XLOOKUP(Men[[#This Row],[Nazwisko i Imię]],'3000 m M'!N:N,'3000 m M'!P:P,0,0)</calculatedColumnFormula>
    </tableColumn>
    <tableColumn id="32" xr3:uid="{429DEAA1-2FB3-4A41-80A3-AD2C50C72FEF}" name="500 m" dataDxfId="360">
      <calculatedColumnFormula>IF((Men[[#This Row],[500m bieg 1]]*Men[[#This Row],[500m bieg 2]]+Men[[#This Row],[500m bieg 1]]*Men[[#This Row],[500m bieg 3]]+Men[[#This Row],[500m bieg 2]]*Men[[#This Row],[500m bieg 3]]+Men[[#This Row],[500m bieg 1]]*Men[[#This Row],[500m bieg 4]]+Men[[#This Row],[500m bieg 2]]*Men[[#This Row],[500m bieg 4]]+Men[[#This Row],[500m bieg 3]]*Men[[#This Row],[500m bieg 4]])&gt;0,SUM(LARGE((E3,I3,M3,Q3),1),LARGE((E3,I3,M3,Q3),2),LARGE((E3,I3,M3,Q3),3)),0)</calculatedColumnFormula>
    </tableColumn>
    <tableColumn id="33" xr3:uid="{FE0B1516-3128-455B-AD7F-DF0A207DC7D3}" name="1500 m" dataDxfId="359">
      <calculatedColumnFormula>IF((Men[[#This Row],[1500m Bieg 1]]*Men[[#This Row],[1500m Bieg 2]]+Men[[#This Row],[1500m Bieg 1]]*Men[[#This Row],[1500m Bieg 3]]+Men[[#This Row],[1500m Bieg 2]]*Men[[#This Row],[1500m Bieg 3]]+Men[[#This Row],[1500m Bieg 1]]*Men[[#This Row],[1500m Bieg 4]]+Men[[#This Row],[1500m Bieg 2]]*Men[[#This Row],[1500m Bieg 4]]+Men[[#This Row],[1500m Bieg 3]]*Men[[#This Row],[1500m Bieg 4]])&gt;0,SUM(LARGE((F3,J3,N3,R3),1),LARGE((F3,J3,N3,R3),2),LARGE((F3,J3,N3,R3),3)),0)</calculatedColumnFormula>
    </tableColumn>
    <tableColumn id="34" xr3:uid="{66D4A69B-A3F2-4801-ABE2-3E681921F6C5}" name="1000 m" dataDxfId="358">
      <calculatedColumnFormula>IF((Men[[#This Row],[1000m bieg 1]]*Men[[#This Row],[1000m bieg 2]]+Men[[#This Row],[1000m bieg 1]]*Men[[#This Row],[1000m bieg 3]]+Men[[#This Row],[1000m bieg 2]]*Men[[#This Row],[1000m bieg 3]]+Men[[#This Row],[1000m bieg 1]]*Men[[#This Row],[1000m bieg 4]]+Men[[#This Row],[1000m bieg 2]]*Men[[#This Row],[1000m bieg 4]]+Men[[#This Row],[1000m bieg 3]]*Men[[#This Row],[1000m bieg 4]])&gt;0,SUM(LARGE((G3,K3,O3,S3),1),LARGE((G3,K3,O3,S3),2),LARGE((G3,K3,O3,S3),3)),0)</calculatedColumnFormula>
    </tableColumn>
    <tableColumn id="35" xr3:uid="{10A6A97F-B07C-4ED6-AD8A-78E2A3860188}" name="3000 m" dataDxfId="357">
      <calculatedColumnFormula>IF((Men[[#This Row],[3000 m bieg 1]]*Men[[#This Row],[3000 m bieg 2]]+Men[[#This Row],[3000 m bieg 1]]*Men[[#This Row],[3000 m bieg 3]]+Men[[#This Row],[3000 m bieg 2]]*Men[[#This Row],[3000 m bieg 3]]+Men[[#This Row],[3000 m bieg 1]]*Men[[#This Row],[3000 m bieg 4]]+Men[[#This Row],[3000 m bieg 2]]*Men[[#This Row],[3000 m bieg 4]]+Men[[#This Row],[3000 m bieg 3]]*Men[[#This Row],[3000 m bieg 4]])&gt;0,SUM(LARGE((H3,L3,P3,T3),1),LARGE((H3,L3,P3,T3),2),LARGE((H3,L3,P3,T3),3)),0)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3595116-955F-4E48-B38B-2DD899DDDCA2}" name="Ladies" displayName="Ladies" ref="A2:W20" totalsRowShown="0" headerRowDxfId="295" dataDxfId="293" headerRowBorderDxfId="294" tableBorderDxfId="292" totalsRowBorderDxfId="291">
  <autoFilter ref="A2:W20" xr:uid="{00000000-0009-0000-0100-000002000000}"/>
  <sortState xmlns:xlrd2="http://schemas.microsoft.com/office/spreadsheetml/2017/richdata2" ref="A3:W21">
    <sortCondition ref="A2:A21"/>
  </sortState>
  <tableColumns count="23">
    <tableColumn id="1" xr3:uid="{CE806136-12DA-4443-9340-6076C0D8A133}" name="Nazwisko i Imię" dataDxfId="290"/>
    <tableColumn id="2" xr3:uid="{2B82CD84-3EB7-403C-87C3-4113D328F1D7}" name="Klub" dataDxfId="289">
      <calculatedColumnFormula>_xlfn.XLOOKUP(Ladies[[#This Row],[Nazwisko i Imię]],Licencje[Nazw i imię],Licencje[Klub],"",0)</calculatedColumnFormula>
    </tableColumn>
    <tableColumn id="8" xr3:uid="{1FD4229A-CFAF-4184-BDF2-FD1CC827720B}" name="Data ur" dataDxfId="288">
      <calculatedColumnFormula>_xlfn.XLOOKUP(Ladies[[#This Row],[Nazwisko i Imię]],Licencje[Nazw i imię],Licencje[DataUr],"",0)</calculatedColumnFormula>
    </tableColumn>
    <tableColumn id="6" xr3:uid="{80FE600E-7FEA-4740-B0F7-D394FB6D633E}" name="Kategoria" dataDxfId="287">
      <calculatedColumnFormula>_xlfn.XLOOKUP(Ladies[[#This Row],[Nazwisko i Imię]],Licencje[Nazw i imię],Licencje[Kat],"",0)</calculatedColumnFormula>
    </tableColumn>
    <tableColumn id="3" xr3:uid="{D405B1FC-276D-4576-8E54-AFA3DD174901}" name="500m bieg 1" dataDxfId="286">
      <calculatedColumnFormula>_xlfn.XLOOKUP(Ladies[[#This Row],[Nazwisko i Imię]],'500 m K'!E:E,'500 m K'!G:G,0,0)</calculatedColumnFormula>
    </tableColumn>
    <tableColumn id="4" xr3:uid="{5DEF3D99-FA22-43AE-893C-8DD0010DEA0E}" name="1500m Bieg 1" dataDxfId="285">
      <calculatedColumnFormula>_xlfn.XLOOKUP(Ladies[[#This Row],[Nazwisko i Imię]],'1500 m K'!E:E,'1500 m K'!G:G,0,0)</calculatedColumnFormula>
    </tableColumn>
    <tableColumn id="5" xr3:uid="{E0C88770-95E6-45F2-9EB7-A3B77682A1FE}" name="1000m bieg 1" dataDxfId="284">
      <calculatedColumnFormula>_xlfn.XLOOKUP(Ladies[[#This Row],[Nazwisko i Imię]],'1000 m K'!E:E,'1000 m K'!G:G,0,0)</calculatedColumnFormula>
    </tableColumn>
    <tableColumn id="7" xr3:uid="{74709CFF-30C4-4E38-8336-B13660873FF5}" name="500 m bieg 2" dataDxfId="283">
      <calculatedColumnFormula>_xlfn.XLOOKUP(Ladies[[#This Row],[Nazwisko i Imię]],'500 m_2 K'!E:E,'500 m_2 K'!G:G,0,0)</calculatedColumnFormula>
    </tableColumn>
    <tableColumn id="9" xr3:uid="{C28FE827-3C4B-4153-9B18-205BD910F7F2}" name="500m bieg 3" dataDxfId="282">
      <calculatedColumnFormula>_xlfn.XLOOKUP(Ladies[[#This Row],[Nazwisko i Imię]],'500 m K'!H:H,'500 m K'!J:J,0,0)</calculatedColumnFormula>
    </tableColumn>
    <tableColumn id="10" xr3:uid="{ED8E064B-1570-4F85-8A7B-EAC122E3A9C6}" name="1500m Bieg 2" dataDxfId="281">
      <calculatedColumnFormula>_xlfn.XLOOKUP(Ladies[[#This Row],[Nazwisko i Imię]],'1500 m K'!H:H,'1500 m K'!J:J,0,0)</calculatedColumnFormula>
    </tableColumn>
    <tableColumn id="11" xr3:uid="{C14903CB-9EA1-4035-99DA-8A87A7A8EA1D}" name="1000m bieg 2" dataDxfId="280">
      <calculatedColumnFormula>_xlfn.XLOOKUP(Ladies[[#This Row],[Nazwisko i Imię]],'1000 m K'!H:H,'1000 m K'!J:J,0,0)</calculatedColumnFormula>
    </tableColumn>
    <tableColumn id="12" xr3:uid="{5BE50BAB-26B2-4937-A310-F300FB2120C3}" name="500 m bieg 4" dataDxfId="279">
      <calculatedColumnFormula>_xlfn.XLOOKUP(Ladies[[#This Row],[Nazwisko i Imię]],'500 m_2 K'!H:H,'500 m_2 K'!J:J,0,0)</calculatedColumnFormula>
    </tableColumn>
    <tableColumn id="21" xr3:uid="{D3700D53-B423-464D-8DAE-9401BFC9BA9C}" name="500m bieg 5" dataDxfId="278">
      <calculatedColumnFormula>_xlfn.XLOOKUP(Ladies[[#This Row],[Nazwisko i Imię]],'500 m K'!K:K,'500 m K'!M:M,0,0)</calculatedColumnFormula>
    </tableColumn>
    <tableColumn id="22" xr3:uid="{23DC28D3-2E87-4AD7-BF42-EB025FC6A73C}" name="1500m Bieg 3" dataDxfId="277">
      <calculatedColumnFormula>_xlfn.XLOOKUP(Ladies[[#This Row],[Nazwisko i Imię]],'1500 m K'!K:K,'1500 m K'!M:M,0,0)</calculatedColumnFormula>
    </tableColumn>
    <tableColumn id="23" xr3:uid="{0573A1C4-7B71-4D62-B6C5-6A1AD95DF0B5}" name="1000m bieg 3" dataDxfId="276">
      <calculatedColumnFormula>_xlfn.XLOOKUP(Ladies[[#This Row],[Nazwisko i Imię]],'1000 m K'!K:K,'1000 m K'!M:M,0,0)</calculatedColumnFormula>
    </tableColumn>
    <tableColumn id="24" xr3:uid="{355E1F81-02FA-4480-B96B-C2BD55C3B94A}" name="500 m bieg 6" dataDxfId="275">
      <calculatedColumnFormula>_xlfn.XLOOKUP(Ladies[[#This Row],[Nazwisko i Imię]],'500 m_2 K'!K:K,'500 m_2 K'!M:M,0,0)</calculatedColumnFormula>
    </tableColumn>
    <tableColumn id="17" xr3:uid="{4CC745EC-1C7A-40A2-AD7D-8D8D8DD51269}" name="500m bieg 7" dataDxfId="274">
      <calculatedColumnFormula>_xlfn.XLOOKUP(Ladies[[#This Row],[Nazwisko i Imię]],'500 m K'!N:N,'500 m K'!P:P,0,0)</calculatedColumnFormula>
    </tableColumn>
    <tableColumn id="16" xr3:uid="{FF2019C3-319B-4E30-AB1E-63BF86B980FD}" name="1500m Bieg 4" dataDxfId="273">
      <calculatedColumnFormula>_xlfn.XLOOKUP(Ladies[[#This Row],[Nazwisko i Imię]],'1500 m K'!N:N,'1500 m K'!P:P,0,0)</calculatedColumnFormula>
    </tableColumn>
    <tableColumn id="15" xr3:uid="{85538A28-D9E2-440C-8F1B-CD896B7BC49E}" name="1000m bieg 4" dataDxfId="272">
      <calculatedColumnFormula>_xlfn.XLOOKUP(Ladies[[#This Row],[Nazwisko i Imię]],'1000 m K'!N:N,'1000 m K'!P:P,0,0)</calculatedColumnFormula>
    </tableColumn>
    <tableColumn id="14" xr3:uid="{CB41F059-4F68-473D-AF2E-0FC666EF8C79}" name="500 m bieg 8" dataDxfId="271">
      <calculatedColumnFormula>_xlfn.XLOOKUP(Ladies[[#This Row],[Nazwisko i Imię]],'500 m_2 K'!N:N,'500 m_2 K'!P:P,0,0)</calculatedColumnFormula>
    </tableColumn>
    <tableColumn id="32" xr3:uid="{05F69C5E-8BC7-479E-AFFB-F4FD8B37C2F5}" name="500 m" dataDxfId="270">
      <calculatedColumnFormula>IF((Y3*Z3+Y3*AA3+Z3*AA3)&gt;0,SUM(LARGE(Y3:AB3,1),LARGE(Y3:AB3,2),LARGE(Y3:AB3,3)),0)</calculatedColumnFormula>
    </tableColumn>
    <tableColumn id="33" xr3:uid="{C183EEA0-382A-437E-97FE-6699BEB1BA3A}" name="1500 m" dataDxfId="269">
      <calculatedColumnFormula>IF((Ladies[[#This Row],[1500m Bieg 1]]*Ladies[[#This Row],[1500m Bieg 2]]+Ladies[[#This Row],[1500m Bieg 1]]*Ladies[[#This Row],[1500m Bieg 3]]+Ladies[[#This Row],[1500m Bieg 2]]*Ladies[[#This Row],[1500m Bieg 3]])&gt;0,SUM(LARGE((F3,J3,N3,R3),1),LARGE((F3,J3,N3,R3),2),LARGE((F3,J3,N3,R3),3)),0)</calculatedColumnFormula>
    </tableColumn>
    <tableColumn id="34" xr3:uid="{D77D8C9A-1F0C-4BC3-8ADE-2C47312CBE0B}" name="1000 m" dataDxfId="268">
      <calculatedColumnFormula>IF((Ladies[[#This Row],[1000m bieg 1]]*Ladies[[#This Row],[1000m bieg 2]]+Ladies[[#This Row],[1000m bieg 1]]*Ladies[[#This Row],[1000m bieg 3]]+Ladies[[#This Row],[1000m bieg 2]]*Ladies[[#This Row],[1000m bieg 3]])&gt;0,SUM(LARGE((G3,K3,O3,S3),1),LARGE((G3,K3,O3,S3),2),LARGE((G3,K3,O3,S3),3)),0)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82E02609-291C-4AFF-825D-078F2E326E18}" name="Licencje" displayName="Licencje" ref="A1:K87" totalsRowShown="0">
  <autoFilter ref="A1:K87" xr:uid="{82E02609-291C-4AFF-825D-078F2E326E18}"/>
  <sortState xmlns:xlrd2="http://schemas.microsoft.com/office/spreadsheetml/2017/richdata2" ref="A2:K84">
    <sortCondition ref="A1:A84"/>
  </sortState>
  <tableColumns count="11">
    <tableColumn id="1" xr3:uid="{7EEAACD2-32A8-4DDD-B419-91CCB1B9D0DD}" name="Nazw i imię">
      <calculatedColumnFormula>_xlfn.TEXTJOIN(" ",1,F2,G2)</calculatedColumnFormula>
    </tableColumn>
    <tableColumn id="2" xr3:uid="{195493B7-ACF8-4577-BA22-4070C9D6AF2E}" name="Płeć"/>
    <tableColumn id="3" xr3:uid="{F9B3664A-BABB-45C9-890A-57B881D8DF1A}" name="Licencja"/>
    <tableColumn id="4" xr3:uid="{2596D1EC-5D58-43C9-BE25-EED61569C349}" name="Ważność"/>
    <tableColumn id="5" xr3:uid="{0045945C-C838-4EB4-8E2B-4C20D868802D}" name="Kat."/>
    <tableColumn id="6" xr3:uid="{95D3AE73-1CC6-4080-B7C0-F769F9B4E4DB}" name="Nazwisko"/>
    <tableColumn id="7" xr3:uid="{3661376D-74EA-4A4A-ADC7-F4CCCEE79E70}" name="Imię"/>
    <tableColumn id="9" xr3:uid="{E7A97047-BD53-489B-9AFD-513B209DDEA8}" name="DataUr" dataDxfId="267"/>
    <tableColumn id="10" xr3:uid="{C211A3E8-79CB-4FB2-8D80-056E8DB24151}" name="Klub"/>
    <tableColumn id="11" xr3:uid="{8AF52A22-4674-48E3-A6C3-53D47824C90A}" name="Kat" dataDxfId="266">
      <calculatedColumnFormula>_xlfn.TEXTJOIN(,1,Licencje[[#This Row],[Płeć]],Licencje[[#This Row],[Kat rob]])</calculatedColumnFormula>
    </tableColumn>
    <tableColumn id="12" xr3:uid="{7DACC2A1-D6F3-4068-BA71-10A9455C5537}" name="Kat rob" dataDxfId="265">
      <calculatedColumnFormula array="1">_xlfn.IFS(AND(H2&lt;=$Q$2,H2&gt;=$P$2),$O$2,AND(H2&lt;=$Q$3,H2&gt;=$P$3),$O$3,AND(H2&lt;=$Q$4,H2&gt;=$P$4),$O$4,AND(H2&lt;=$Q$5,H2&gt;=$P$5),$O$5,AND(H2&lt;=$Q$6,H2&gt;=$P$6),$O$6,AND(H2&lt;=$Q$7,H2&gt;=$P$7),$O$7,AND(H2&lt;=$Q$8,H2&gt;=$P$8),$O$8,AND(H2&lt;=$Q$9,H2&gt;=$P$9),$O$9,AND(H2&lt;=$Q$10,H2&gt;=$P$10),$O$10,AND(H2&lt;=$Q$11,H2&gt;=$P$11),$O$11,AND(H2&lt;=$Q$12,H2&gt;=$P$12),$O$12,AND(H2&lt;=$Q$13,H2&gt;=$P$13),$O$13)</calculatedColumnFormula>
    </tableColumn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5" Type="http://schemas.openxmlformats.org/officeDocument/2006/relationships/printerSettings" Target="../printerSettings/printerSettings1.bin"/><Relationship Id="rId4" Type="http://schemas.openxmlformats.org/officeDocument/2006/relationships/pivotTable" Target="../pivotTables/pivotTable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7.xml"/><Relationship Id="rId2" Type="http://schemas.openxmlformats.org/officeDocument/2006/relationships/pivotTable" Target="../pivotTables/pivotTable6.xml"/><Relationship Id="rId1" Type="http://schemas.openxmlformats.org/officeDocument/2006/relationships/pivotTable" Target="../pivotTables/pivotTable5.xm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82B212-0471-42C0-9213-1D13BA4C982D}">
  <sheetPr codeName="Arkusz1">
    <tabColor rgb="FFFF0000"/>
    <pageSetUpPr fitToPage="1"/>
  </sheetPr>
  <dimension ref="A1:AA31"/>
  <sheetViews>
    <sheetView tabSelected="1" workbookViewId="0">
      <selection activeCell="O27" sqref="O27"/>
    </sheetView>
  </sheetViews>
  <sheetFormatPr defaultRowHeight="15" x14ac:dyDescent="0.25"/>
  <cols>
    <col min="1" max="1" width="28.140625" bestFit="1" customWidth="1"/>
    <col min="2" max="5" width="5.7109375" customWidth="1"/>
    <col min="6" max="6" width="5.7109375" style="7" customWidth="1"/>
    <col min="7" max="7" width="5.7109375" customWidth="1"/>
    <col min="8" max="8" width="28.7109375" customWidth="1"/>
    <col min="9" max="12" width="5.28515625" customWidth="1"/>
    <col min="13" max="13" width="5.28515625" style="7" customWidth="1"/>
    <col min="14" max="14" width="5.42578125" customWidth="1"/>
    <col min="15" max="15" width="29.28515625" customWidth="1"/>
    <col min="16" max="16" width="6.42578125" customWidth="1"/>
    <col min="17" max="17" width="6.42578125" style="13" customWidth="1"/>
    <col min="18" max="19" width="6.42578125" customWidth="1"/>
    <col min="20" max="20" width="6.42578125" style="72" customWidth="1"/>
    <col min="21" max="21" width="6.28515625" customWidth="1"/>
    <col min="22" max="22" width="25.28515625" bestFit="1" customWidth="1"/>
    <col min="23" max="26" width="7.140625" customWidth="1"/>
    <col min="27" max="27" width="7.140625" style="73" customWidth="1"/>
  </cols>
  <sheetData>
    <row r="1" spans="1:27" x14ac:dyDescent="0.25">
      <c r="A1" s="67" t="s">
        <v>33</v>
      </c>
      <c r="B1" s="12" t="s">
        <v>34</v>
      </c>
      <c r="H1" s="67" t="s">
        <v>36</v>
      </c>
      <c r="I1" s="12" t="s">
        <v>34</v>
      </c>
      <c r="O1" s="67" t="s">
        <v>35</v>
      </c>
      <c r="P1" s="12" t="s">
        <v>34</v>
      </c>
      <c r="Q1"/>
      <c r="V1" s="67" t="s">
        <v>37</v>
      </c>
      <c r="W1" s="12" t="s">
        <v>34</v>
      </c>
    </row>
    <row r="2" spans="1:27" x14ac:dyDescent="0.25">
      <c r="Q2"/>
    </row>
    <row r="3" spans="1:27" ht="52.5" x14ac:dyDescent="0.25">
      <c r="A3" s="12"/>
      <c r="B3" s="68" t="s">
        <v>38</v>
      </c>
      <c r="C3" s="68" t="s">
        <v>318</v>
      </c>
      <c r="D3" s="68" t="s">
        <v>40</v>
      </c>
      <c r="E3" s="68" t="s">
        <v>317</v>
      </c>
      <c r="F3"/>
      <c r="H3" s="12"/>
      <c r="I3" s="68" t="s">
        <v>38</v>
      </c>
      <c r="J3" s="68" t="s">
        <v>39</v>
      </c>
      <c r="K3" s="68" t="s">
        <v>40</v>
      </c>
      <c r="L3" s="68" t="s">
        <v>317</v>
      </c>
      <c r="M3"/>
      <c r="O3" s="12"/>
      <c r="P3" s="68" t="s">
        <v>41</v>
      </c>
      <c r="Q3" s="68" t="s">
        <v>42</v>
      </c>
      <c r="R3" s="68" t="s">
        <v>43</v>
      </c>
      <c r="S3" s="75" t="s">
        <v>317</v>
      </c>
      <c r="T3"/>
      <c r="V3" s="12"/>
      <c r="W3" s="68" t="s">
        <v>38</v>
      </c>
      <c r="X3" s="68" t="s">
        <v>39</v>
      </c>
      <c r="Y3" s="68" t="s">
        <v>40</v>
      </c>
      <c r="Z3" s="74" t="s">
        <v>317</v>
      </c>
      <c r="AA3"/>
    </row>
    <row r="4" spans="1:27" x14ac:dyDescent="0.25">
      <c r="A4" s="95" t="s">
        <v>18</v>
      </c>
      <c r="B4" s="96"/>
      <c r="C4" s="96"/>
      <c r="D4" s="96"/>
      <c r="E4" s="97"/>
      <c r="F4" s="98"/>
      <c r="G4" s="98"/>
      <c r="H4" s="95" t="s">
        <v>18</v>
      </c>
      <c r="I4" s="99"/>
      <c r="J4" s="99"/>
      <c r="K4" s="99"/>
      <c r="L4" s="97"/>
      <c r="M4" s="98"/>
      <c r="N4" s="98"/>
      <c r="O4" s="95" t="s">
        <v>18</v>
      </c>
      <c r="P4" s="100"/>
      <c r="Q4" s="100"/>
      <c r="R4" s="100"/>
      <c r="S4" s="97"/>
      <c r="T4" s="98"/>
      <c r="U4" s="98"/>
      <c r="V4" s="95" t="s">
        <v>15</v>
      </c>
      <c r="W4" s="77"/>
      <c r="X4" s="77"/>
      <c r="Y4" s="77"/>
      <c r="Z4" s="79"/>
      <c r="AA4"/>
    </row>
    <row r="5" spans="1:27" x14ac:dyDescent="0.25">
      <c r="A5" s="94" t="s">
        <v>378</v>
      </c>
      <c r="B5" s="96">
        <v>100</v>
      </c>
      <c r="C5" s="96">
        <v>0</v>
      </c>
      <c r="D5" s="96">
        <v>100</v>
      </c>
      <c r="E5" s="101">
        <v>200</v>
      </c>
      <c r="F5" s="98"/>
      <c r="G5" s="98"/>
      <c r="H5" s="94" t="s">
        <v>378</v>
      </c>
      <c r="I5" s="99">
        <v>100</v>
      </c>
      <c r="J5" s="99">
        <v>0</v>
      </c>
      <c r="K5" s="99">
        <v>100</v>
      </c>
      <c r="L5" s="101">
        <v>200</v>
      </c>
      <c r="M5" s="98"/>
      <c r="N5" s="98"/>
      <c r="O5" s="94" t="s">
        <v>378</v>
      </c>
      <c r="P5" s="100">
        <v>80</v>
      </c>
      <c r="Q5" s="100">
        <v>0</v>
      </c>
      <c r="R5" s="100">
        <v>100</v>
      </c>
      <c r="S5" s="97">
        <v>180</v>
      </c>
      <c r="T5" s="98"/>
      <c r="U5" s="98"/>
      <c r="V5" s="94" t="s">
        <v>7</v>
      </c>
      <c r="W5" s="77">
        <v>100</v>
      </c>
      <c r="X5" s="77">
        <v>100</v>
      </c>
      <c r="Y5" s="77">
        <v>100</v>
      </c>
      <c r="Z5" s="79">
        <v>300</v>
      </c>
      <c r="AA5"/>
    </row>
    <row r="6" spans="1:27" x14ac:dyDescent="0.25">
      <c r="A6" s="95" t="s">
        <v>15</v>
      </c>
      <c r="B6" s="96"/>
      <c r="C6" s="96"/>
      <c r="D6" s="96"/>
      <c r="E6" s="97"/>
      <c r="F6" s="98"/>
      <c r="G6" s="98"/>
      <c r="H6" s="95" t="s">
        <v>15</v>
      </c>
      <c r="I6" s="99"/>
      <c r="J6" s="99"/>
      <c r="K6" s="99"/>
      <c r="L6" s="97"/>
      <c r="M6" s="98"/>
      <c r="N6" s="98"/>
      <c r="O6" s="95" t="s">
        <v>15</v>
      </c>
      <c r="P6" s="100"/>
      <c r="Q6" s="100"/>
      <c r="R6" s="100"/>
      <c r="S6" s="97"/>
      <c r="T6" s="98"/>
      <c r="U6" s="98"/>
      <c r="V6" s="94" t="s">
        <v>315</v>
      </c>
      <c r="W6" s="77">
        <v>70</v>
      </c>
      <c r="X6" s="77">
        <v>80</v>
      </c>
      <c r="Y6" s="77">
        <v>80</v>
      </c>
      <c r="Z6" s="78">
        <v>230</v>
      </c>
      <c r="AA6"/>
    </row>
    <row r="7" spans="1:27" x14ac:dyDescent="0.25">
      <c r="A7" s="94" t="s">
        <v>7</v>
      </c>
      <c r="B7" s="96">
        <v>100</v>
      </c>
      <c r="C7" s="96">
        <v>100</v>
      </c>
      <c r="D7" s="96">
        <v>100</v>
      </c>
      <c r="E7" s="97">
        <v>300</v>
      </c>
      <c r="F7" s="98"/>
      <c r="G7" s="98"/>
      <c r="H7" s="94" t="s">
        <v>7</v>
      </c>
      <c r="I7" s="99">
        <v>100</v>
      </c>
      <c r="J7" s="99">
        <v>100</v>
      </c>
      <c r="K7" s="99">
        <v>100</v>
      </c>
      <c r="L7" s="97">
        <v>300</v>
      </c>
      <c r="M7" s="98"/>
      <c r="N7" s="98"/>
      <c r="O7" s="94" t="s">
        <v>7</v>
      </c>
      <c r="P7" s="100">
        <v>100</v>
      </c>
      <c r="Q7" s="100">
        <v>100</v>
      </c>
      <c r="R7" s="100">
        <v>100</v>
      </c>
      <c r="S7" s="97">
        <v>300</v>
      </c>
      <c r="T7" s="98"/>
      <c r="U7" s="98"/>
      <c r="V7" s="94" t="s">
        <v>12</v>
      </c>
      <c r="W7" s="77">
        <v>55</v>
      </c>
      <c r="X7" s="77">
        <v>70</v>
      </c>
      <c r="Y7" s="77">
        <v>70</v>
      </c>
      <c r="Z7" s="78">
        <v>195</v>
      </c>
      <c r="AA7"/>
    </row>
    <row r="8" spans="1:27" x14ac:dyDescent="0.25">
      <c r="A8" s="94" t="s">
        <v>315</v>
      </c>
      <c r="B8" s="96">
        <v>70</v>
      </c>
      <c r="C8" s="96">
        <v>80</v>
      </c>
      <c r="D8" s="96">
        <v>80</v>
      </c>
      <c r="E8" s="101">
        <v>230</v>
      </c>
      <c r="F8" s="98"/>
      <c r="G8" s="98"/>
      <c r="H8" s="94" t="s">
        <v>315</v>
      </c>
      <c r="I8" s="99">
        <v>70</v>
      </c>
      <c r="J8" s="99">
        <v>80</v>
      </c>
      <c r="K8" s="99">
        <v>80</v>
      </c>
      <c r="L8" s="101">
        <v>230</v>
      </c>
      <c r="M8" s="98"/>
      <c r="N8" s="98"/>
      <c r="O8" s="94" t="s">
        <v>315</v>
      </c>
      <c r="P8" s="100">
        <v>70</v>
      </c>
      <c r="Q8" s="100">
        <v>80</v>
      </c>
      <c r="R8" s="100">
        <v>80</v>
      </c>
      <c r="S8" s="97">
        <v>230</v>
      </c>
      <c r="T8" s="98"/>
      <c r="U8" s="98"/>
      <c r="V8" s="95" t="s">
        <v>21</v>
      </c>
      <c r="W8" s="77"/>
      <c r="X8" s="77"/>
      <c r="Y8" s="77"/>
      <c r="Z8" s="79"/>
      <c r="AA8"/>
    </row>
    <row r="9" spans="1:27" x14ac:dyDescent="0.25">
      <c r="A9" s="94" t="s">
        <v>12</v>
      </c>
      <c r="B9" s="96">
        <v>55</v>
      </c>
      <c r="C9" s="96">
        <v>70</v>
      </c>
      <c r="D9" s="96">
        <v>70</v>
      </c>
      <c r="E9" s="101">
        <v>195</v>
      </c>
      <c r="F9" s="98"/>
      <c r="G9" s="98"/>
      <c r="H9" s="94" t="s">
        <v>12</v>
      </c>
      <c r="I9" s="99">
        <v>55</v>
      </c>
      <c r="J9" s="99">
        <v>70</v>
      </c>
      <c r="K9" s="99">
        <v>70</v>
      </c>
      <c r="L9" s="101">
        <v>195</v>
      </c>
      <c r="M9" s="98"/>
      <c r="N9" s="98"/>
      <c r="O9" s="94" t="s">
        <v>12</v>
      </c>
      <c r="P9" s="100">
        <v>55</v>
      </c>
      <c r="Q9" s="100">
        <v>70</v>
      </c>
      <c r="R9" s="100">
        <v>70</v>
      </c>
      <c r="S9" s="97">
        <v>195</v>
      </c>
      <c r="T9" s="98"/>
      <c r="U9" s="98"/>
      <c r="V9" s="94" t="s">
        <v>322</v>
      </c>
      <c r="W9" s="77">
        <v>100</v>
      </c>
      <c r="X9" s="77">
        <v>100</v>
      </c>
      <c r="Y9" s="77">
        <v>0</v>
      </c>
      <c r="Z9" s="78">
        <v>200</v>
      </c>
      <c r="AA9"/>
    </row>
    <row r="10" spans="1:27" x14ac:dyDescent="0.25">
      <c r="A10" s="95" t="s">
        <v>21</v>
      </c>
      <c r="B10" s="96"/>
      <c r="C10" s="96"/>
      <c r="D10" s="96"/>
      <c r="E10" s="97"/>
      <c r="F10" s="98"/>
      <c r="G10" s="98"/>
      <c r="H10" s="95" t="s">
        <v>21</v>
      </c>
      <c r="I10" s="99"/>
      <c r="J10" s="99"/>
      <c r="K10" s="99"/>
      <c r="L10" s="97"/>
      <c r="M10" s="98"/>
      <c r="N10" s="98"/>
      <c r="O10" s="95" t="s">
        <v>21</v>
      </c>
      <c r="P10" s="100"/>
      <c r="Q10" s="100"/>
      <c r="R10" s="100"/>
      <c r="S10" s="97"/>
      <c r="T10" s="98"/>
      <c r="U10" s="98"/>
      <c r="V10" s="95" t="s">
        <v>13</v>
      </c>
      <c r="W10" s="77"/>
      <c r="X10" s="77"/>
      <c r="Y10" s="77"/>
      <c r="Z10" s="79"/>
      <c r="AA10"/>
    </row>
    <row r="11" spans="1:27" x14ac:dyDescent="0.25">
      <c r="A11" s="94" t="s">
        <v>322</v>
      </c>
      <c r="B11" s="96">
        <v>100</v>
      </c>
      <c r="C11" s="96">
        <v>100</v>
      </c>
      <c r="D11" s="96">
        <v>0</v>
      </c>
      <c r="E11" s="101">
        <v>200</v>
      </c>
      <c r="F11" s="98"/>
      <c r="G11" s="98"/>
      <c r="H11" s="94" t="s">
        <v>322</v>
      </c>
      <c r="I11" s="99">
        <v>100</v>
      </c>
      <c r="J11" s="99">
        <v>100</v>
      </c>
      <c r="K11" s="99">
        <v>0</v>
      </c>
      <c r="L11" s="101">
        <v>200</v>
      </c>
      <c r="M11" s="98"/>
      <c r="N11" s="98"/>
      <c r="O11" s="94" t="s">
        <v>322</v>
      </c>
      <c r="P11" s="100">
        <v>100</v>
      </c>
      <c r="Q11" s="100">
        <v>100</v>
      </c>
      <c r="R11" s="100">
        <v>0</v>
      </c>
      <c r="S11" s="97">
        <v>200</v>
      </c>
      <c r="T11" s="98"/>
      <c r="U11" s="98"/>
      <c r="V11" s="94" t="s">
        <v>2</v>
      </c>
      <c r="W11" s="77">
        <v>100</v>
      </c>
      <c r="X11" s="77">
        <v>100</v>
      </c>
      <c r="Y11" s="77">
        <v>100</v>
      </c>
      <c r="Z11" s="78">
        <v>300</v>
      </c>
      <c r="AA11"/>
    </row>
    <row r="12" spans="1:27" x14ac:dyDescent="0.25">
      <c r="A12" s="95" t="s">
        <v>13</v>
      </c>
      <c r="B12" s="96"/>
      <c r="C12" s="96"/>
      <c r="D12" s="96"/>
      <c r="E12" s="97"/>
      <c r="F12" s="98"/>
      <c r="G12" s="98"/>
      <c r="H12" s="95" t="s">
        <v>13</v>
      </c>
      <c r="I12" s="99"/>
      <c r="J12" s="99"/>
      <c r="K12" s="99"/>
      <c r="L12" s="97"/>
      <c r="M12" s="98"/>
      <c r="N12" s="98"/>
      <c r="O12" s="95" t="s">
        <v>13</v>
      </c>
      <c r="P12" s="100"/>
      <c r="Q12" s="100"/>
      <c r="R12" s="100"/>
      <c r="S12" s="97"/>
      <c r="T12" s="98"/>
      <c r="U12" s="98"/>
      <c r="V12" s="94" t="s">
        <v>4</v>
      </c>
      <c r="W12" s="77">
        <v>80</v>
      </c>
      <c r="X12" s="77">
        <v>80</v>
      </c>
      <c r="Y12" s="77">
        <v>80</v>
      </c>
      <c r="Z12" s="79">
        <v>240</v>
      </c>
      <c r="AA12"/>
    </row>
    <row r="13" spans="1:27" x14ac:dyDescent="0.25">
      <c r="A13" s="94" t="s">
        <v>4</v>
      </c>
      <c r="B13" s="96">
        <v>100</v>
      </c>
      <c r="C13" s="96">
        <v>100</v>
      </c>
      <c r="D13" s="96">
        <v>100</v>
      </c>
      <c r="E13" s="97">
        <v>300</v>
      </c>
      <c r="F13" s="98"/>
      <c r="G13" s="98"/>
      <c r="H13" s="94" t="s">
        <v>4</v>
      </c>
      <c r="I13" s="99">
        <v>100</v>
      </c>
      <c r="J13" s="99">
        <v>100</v>
      </c>
      <c r="K13" s="99">
        <v>80</v>
      </c>
      <c r="L13" s="97">
        <v>280</v>
      </c>
      <c r="M13" s="98"/>
      <c r="N13" s="98"/>
      <c r="O13" s="94" t="s">
        <v>2</v>
      </c>
      <c r="P13" s="100">
        <v>100</v>
      </c>
      <c r="Q13" s="100">
        <v>100</v>
      </c>
      <c r="R13" s="100">
        <v>100</v>
      </c>
      <c r="S13" s="97">
        <v>300</v>
      </c>
      <c r="T13" s="98"/>
      <c r="U13" s="98"/>
      <c r="V13" s="95" t="s">
        <v>14</v>
      </c>
      <c r="W13" s="77"/>
      <c r="X13" s="77"/>
      <c r="Y13" s="77"/>
      <c r="Z13" s="78"/>
      <c r="AA13"/>
    </row>
    <row r="14" spans="1:27" x14ac:dyDescent="0.25">
      <c r="A14" s="94" t="s">
        <v>2</v>
      </c>
      <c r="B14" s="96">
        <v>80</v>
      </c>
      <c r="C14" s="96">
        <v>80</v>
      </c>
      <c r="D14" s="96">
        <v>80</v>
      </c>
      <c r="E14" s="101">
        <v>240</v>
      </c>
      <c r="F14" s="98"/>
      <c r="G14" s="98"/>
      <c r="H14" s="94" t="s">
        <v>2</v>
      </c>
      <c r="I14" s="99">
        <v>80</v>
      </c>
      <c r="J14" s="99">
        <v>80</v>
      </c>
      <c r="K14" s="99">
        <v>100</v>
      </c>
      <c r="L14" s="101">
        <v>260</v>
      </c>
      <c r="M14" s="98"/>
      <c r="N14" s="98"/>
      <c r="O14" s="94" t="s">
        <v>4</v>
      </c>
      <c r="P14" s="100">
        <v>80</v>
      </c>
      <c r="Q14" s="100">
        <v>80</v>
      </c>
      <c r="R14" s="100">
        <v>80</v>
      </c>
      <c r="S14" s="97">
        <v>240</v>
      </c>
      <c r="T14" s="98"/>
      <c r="U14" s="98"/>
      <c r="V14" s="94" t="s">
        <v>6</v>
      </c>
      <c r="W14" s="77">
        <v>100</v>
      </c>
      <c r="X14" s="77">
        <v>100</v>
      </c>
      <c r="Y14" s="77">
        <v>100</v>
      </c>
      <c r="Z14" s="78">
        <v>300</v>
      </c>
      <c r="AA14"/>
    </row>
    <row r="15" spans="1:27" x14ac:dyDescent="0.25">
      <c r="A15" s="94" t="s">
        <v>377</v>
      </c>
      <c r="B15" s="96">
        <v>55</v>
      </c>
      <c r="C15" s="96">
        <v>55</v>
      </c>
      <c r="D15" s="96">
        <v>70</v>
      </c>
      <c r="E15" s="101">
        <v>180</v>
      </c>
      <c r="F15" s="98"/>
      <c r="G15" s="98"/>
      <c r="H15" s="94" t="s">
        <v>377</v>
      </c>
      <c r="I15" s="99">
        <v>0</v>
      </c>
      <c r="J15" s="99">
        <v>70</v>
      </c>
      <c r="K15" s="99">
        <v>70</v>
      </c>
      <c r="L15" s="101">
        <v>140</v>
      </c>
      <c r="M15" s="98"/>
      <c r="N15" s="98"/>
      <c r="O15" s="95" t="s">
        <v>14</v>
      </c>
      <c r="P15" s="100"/>
      <c r="Q15" s="100"/>
      <c r="R15" s="100"/>
      <c r="S15" s="97"/>
      <c r="T15" s="98"/>
      <c r="U15" s="98"/>
      <c r="V15" s="94" t="s">
        <v>3</v>
      </c>
      <c r="W15" s="77">
        <v>80</v>
      </c>
      <c r="X15" s="77">
        <v>80</v>
      </c>
      <c r="Y15" s="77">
        <v>80</v>
      </c>
      <c r="Z15" s="78">
        <v>240</v>
      </c>
      <c r="AA15"/>
    </row>
    <row r="16" spans="1:27" x14ac:dyDescent="0.25">
      <c r="A16" s="94" t="s">
        <v>1</v>
      </c>
      <c r="B16" s="96">
        <v>70</v>
      </c>
      <c r="C16" s="96">
        <v>70</v>
      </c>
      <c r="D16" s="96">
        <v>0</v>
      </c>
      <c r="E16" s="101">
        <v>140</v>
      </c>
      <c r="F16" s="98"/>
      <c r="G16" s="98"/>
      <c r="H16" s="95" t="s">
        <v>14</v>
      </c>
      <c r="I16" s="99"/>
      <c r="J16" s="99"/>
      <c r="K16" s="99"/>
      <c r="L16" s="101"/>
      <c r="M16" s="98"/>
      <c r="N16" s="98"/>
      <c r="O16" s="94" t="s">
        <v>6</v>
      </c>
      <c r="P16" s="100">
        <v>100</v>
      </c>
      <c r="Q16" s="100">
        <v>100</v>
      </c>
      <c r="R16" s="100">
        <v>100</v>
      </c>
      <c r="S16" s="97">
        <v>300</v>
      </c>
      <c r="T16" s="98"/>
      <c r="U16" s="98"/>
      <c r="V16" s="94" t="s">
        <v>8</v>
      </c>
      <c r="W16" s="77">
        <v>70</v>
      </c>
      <c r="X16" s="77">
        <v>70</v>
      </c>
      <c r="Y16" s="77">
        <v>70</v>
      </c>
      <c r="Z16" s="78">
        <v>210</v>
      </c>
      <c r="AA16"/>
    </row>
    <row r="17" spans="1:27" x14ac:dyDescent="0.25">
      <c r="A17" s="95" t="s">
        <v>14</v>
      </c>
      <c r="B17" s="96"/>
      <c r="C17" s="96"/>
      <c r="D17" s="96"/>
      <c r="E17" s="101"/>
      <c r="F17" s="98"/>
      <c r="G17" s="98"/>
      <c r="H17" s="94" t="s">
        <v>6</v>
      </c>
      <c r="I17" s="99">
        <v>100</v>
      </c>
      <c r="J17" s="99">
        <v>100</v>
      </c>
      <c r="K17" s="99">
        <v>100</v>
      </c>
      <c r="L17" s="101">
        <v>300</v>
      </c>
      <c r="M17" s="98"/>
      <c r="N17" s="98"/>
      <c r="O17" s="94" t="s">
        <v>3</v>
      </c>
      <c r="P17" s="100">
        <v>80</v>
      </c>
      <c r="Q17" s="100">
        <v>80</v>
      </c>
      <c r="R17" s="100">
        <v>80</v>
      </c>
      <c r="S17" s="97">
        <v>240</v>
      </c>
      <c r="T17" s="98"/>
      <c r="U17" s="98"/>
      <c r="V17" s="95" t="s">
        <v>19</v>
      </c>
      <c r="W17" s="77"/>
      <c r="X17" s="77"/>
      <c r="Y17" s="77"/>
      <c r="Z17" s="79"/>
      <c r="AA17"/>
    </row>
    <row r="18" spans="1:27" x14ac:dyDescent="0.25">
      <c r="A18" s="94" t="s">
        <v>6</v>
      </c>
      <c r="B18" s="96">
        <v>100</v>
      </c>
      <c r="C18" s="96">
        <v>100</v>
      </c>
      <c r="D18" s="96">
        <v>100</v>
      </c>
      <c r="E18" s="101">
        <v>300</v>
      </c>
      <c r="F18" s="98"/>
      <c r="G18" s="98"/>
      <c r="H18" s="94" t="s">
        <v>3</v>
      </c>
      <c r="I18" s="99">
        <v>70</v>
      </c>
      <c r="J18" s="99">
        <v>70</v>
      </c>
      <c r="K18" s="99">
        <v>80</v>
      </c>
      <c r="L18" s="101">
        <v>220</v>
      </c>
      <c r="M18" s="98"/>
      <c r="N18" s="98"/>
      <c r="O18" s="94" t="s">
        <v>8</v>
      </c>
      <c r="P18" s="100">
        <v>70</v>
      </c>
      <c r="Q18" s="100">
        <v>70</v>
      </c>
      <c r="R18" s="100">
        <v>70</v>
      </c>
      <c r="S18" s="97">
        <v>210</v>
      </c>
      <c r="T18" s="98"/>
      <c r="U18" s="98"/>
      <c r="V18" s="94" t="s">
        <v>314</v>
      </c>
      <c r="W18" s="77">
        <v>100</v>
      </c>
      <c r="X18" s="77">
        <v>100</v>
      </c>
      <c r="Y18" s="77">
        <v>0</v>
      </c>
      <c r="Z18" s="78">
        <v>200</v>
      </c>
      <c r="AA18"/>
    </row>
    <row r="19" spans="1:27" x14ac:dyDescent="0.25">
      <c r="A19" s="94" t="s">
        <v>3</v>
      </c>
      <c r="B19" s="96">
        <v>70</v>
      </c>
      <c r="C19" s="96">
        <v>80</v>
      </c>
      <c r="D19" s="96">
        <v>80</v>
      </c>
      <c r="E19" s="101">
        <v>230</v>
      </c>
      <c r="F19" s="98"/>
      <c r="G19" s="98"/>
      <c r="H19" s="94" t="s">
        <v>8</v>
      </c>
      <c r="I19" s="99">
        <v>55</v>
      </c>
      <c r="J19" s="99">
        <v>55</v>
      </c>
      <c r="K19" s="99">
        <v>70</v>
      </c>
      <c r="L19" s="101">
        <v>180</v>
      </c>
      <c r="M19" s="98"/>
      <c r="N19" s="98"/>
      <c r="O19" s="95" t="s">
        <v>19</v>
      </c>
      <c r="P19" s="100"/>
      <c r="Q19" s="100"/>
      <c r="R19" s="100"/>
      <c r="S19" s="97"/>
      <c r="T19" s="98"/>
      <c r="U19" s="98"/>
      <c r="V19" s="98"/>
      <c r="AA19"/>
    </row>
    <row r="20" spans="1:27" x14ac:dyDescent="0.25">
      <c r="A20" s="94" t="s">
        <v>8</v>
      </c>
      <c r="B20" s="96">
        <v>55</v>
      </c>
      <c r="C20" s="96">
        <v>70</v>
      </c>
      <c r="D20" s="96">
        <v>70</v>
      </c>
      <c r="E20" s="101">
        <v>195</v>
      </c>
      <c r="F20" s="102"/>
      <c r="G20" s="98"/>
      <c r="H20" s="94" t="s">
        <v>0</v>
      </c>
      <c r="I20" s="99">
        <v>80</v>
      </c>
      <c r="J20" s="99">
        <v>80</v>
      </c>
      <c r="K20" s="99">
        <v>0</v>
      </c>
      <c r="L20" s="101">
        <v>160</v>
      </c>
      <c r="M20" s="102"/>
      <c r="N20" s="98"/>
      <c r="O20" s="94" t="s">
        <v>11</v>
      </c>
      <c r="P20" s="100">
        <v>100</v>
      </c>
      <c r="Q20" s="100">
        <v>0</v>
      </c>
      <c r="R20" s="100">
        <v>100</v>
      </c>
      <c r="S20" s="97">
        <v>200</v>
      </c>
      <c r="T20" s="103"/>
      <c r="U20" s="98"/>
      <c r="V20" s="98"/>
    </row>
    <row r="21" spans="1:27" x14ac:dyDescent="0.25">
      <c r="A21" s="95" t="s">
        <v>19</v>
      </c>
      <c r="B21" s="96"/>
      <c r="C21" s="96"/>
      <c r="D21" s="96"/>
      <c r="E21" s="97"/>
      <c r="F21" s="102"/>
      <c r="G21" s="98"/>
      <c r="H21" s="95" t="s">
        <v>19</v>
      </c>
      <c r="I21" s="99"/>
      <c r="J21" s="99"/>
      <c r="K21" s="99"/>
      <c r="L21" s="97"/>
      <c r="M21" s="102"/>
      <c r="N21" s="98"/>
      <c r="O21" s="94" t="s">
        <v>314</v>
      </c>
      <c r="P21" s="100">
        <v>80</v>
      </c>
      <c r="Q21" s="100">
        <v>100</v>
      </c>
      <c r="R21" s="100">
        <v>0</v>
      </c>
      <c r="S21" s="97">
        <v>180</v>
      </c>
      <c r="T21" s="103"/>
      <c r="U21" s="98"/>
      <c r="V21" s="98"/>
    </row>
    <row r="22" spans="1:27" x14ac:dyDescent="0.25">
      <c r="A22" s="94" t="s">
        <v>11</v>
      </c>
      <c r="B22" s="96">
        <v>100</v>
      </c>
      <c r="C22" s="96">
        <v>0</v>
      </c>
      <c r="D22" s="96">
        <v>100</v>
      </c>
      <c r="E22" s="97">
        <v>200</v>
      </c>
      <c r="F22" s="102"/>
      <c r="G22" s="98"/>
      <c r="H22" s="94" t="s">
        <v>11</v>
      </c>
      <c r="I22" s="99">
        <v>100</v>
      </c>
      <c r="J22" s="99">
        <v>0</v>
      </c>
      <c r="K22" s="99">
        <v>100</v>
      </c>
      <c r="L22" s="97">
        <v>200</v>
      </c>
      <c r="M22" s="102"/>
      <c r="N22" s="98"/>
      <c r="O22" s="95" t="s">
        <v>22</v>
      </c>
      <c r="P22" s="100"/>
      <c r="Q22" s="100"/>
      <c r="R22" s="100"/>
      <c r="S22" s="97"/>
      <c r="T22" s="103"/>
      <c r="U22" s="98"/>
      <c r="V22" s="98"/>
    </row>
    <row r="23" spans="1:27" x14ac:dyDescent="0.25">
      <c r="A23" s="95" t="s">
        <v>22</v>
      </c>
      <c r="B23" s="96"/>
      <c r="C23" s="96"/>
      <c r="D23" s="96"/>
      <c r="E23" s="101"/>
      <c r="F23" s="102"/>
      <c r="G23" s="98"/>
      <c r="H23" s="95" t="s">
        <v>22</v>
      </c>
      <c r="I23" s="99"/>
      <c r="J23" s="99"/>
      <c r="K23" s="99"/>
      <c r="L23" s="101"/>
      <c r="M23" s="102"/>
      <c r="N23" s="98"/>
      <c r="O23" s="94" t="s">
        <v>9</v>
      </c>
      <c r="P23" s="100">
        <v>100</v>
      </c>
      <c r="Q23" s="100">
        <v>100</v>
      </c>
      <c r="R23" s="100">
        <v>100</v>
      </c>
      <c r="S23" s="97">
        <v>300</v>
      </c>
      <c r="T23" s="103"/>
      <c r="U23" s="98"/>
      <c r="V23" s="98"/>
    </row>
    <row r="24" spans="1:27" x14ac:dyDescent="0.25">
      <c r="A24" s="94" t="s">
        <v>9</v>
      </c>
      <c r="B24" s="77">
        <v>100</v>
      </c>
      <c r="C24" s="77">
        <v>100</v>
      </c>
      <c r="D24" s="77">
        <v>100</v>
      </c>
      <c r="E24" s="78">
        <v>300</v>
      </c>
      <c r="H24" s="14" t="s">
        <v>9</v>
      </c>
      <c r="I24" s="76">
        <v>100</v>
      </c>
      <c r="J24" s="76">
        <v>100</v>
      </c>
      <c r="K24" s="76">
        <v>100</v>
      </c>
      <c r="L24" s="78">
        <v>300</v>
      </c>
      <c r="Q24"/>
    </row>
    <row r="25" spans="1:27" x14ac:dyDescent="0.25">
      <c r="Q25"/>
    </row>
    <row r="26" spans="1:27" ht="18.75" x14ac:dyDescent="0.3">
      <c r="A26" s="69" t="s">
        <v>381</v>
      </c>
      <c r="Q26"/>
    </row>
    <row r="27" spans="1:27" x14ac:dyDescent="0.25">
      <c r="Q27"/>
    </row>
    <row r="28" spans="1:27" x14ac:dyDescent="0.25">
      <c r="Q28"/>
    </row>
    <row r="29" spans="1:27" x14ac:dyDescent="0.25">
      <c r="A29" s="72"/>
      <c r="Q29"/>
    </row>
    <row r="30" spans="1:27" x14ac:dyDescent="0.25">
      <c r="Q30"/>
    </row>
    <row r="31" spans="1:27" x14ac:dyDescent="0.25">
      <c r="Q31"/>
    </row>
  </sheetData>
  <pageMargins left="0.7" right="0.7" top="0.75" bottom="0.75" header="0.3" footer="0.3"/>
  <pageSetup paperSize="9" scale="57" orientation="landscape" r:id="rId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FF9238-76B1-4544-8ADC-AB249F708CA9}">
  <sheetPr codeName="Arkusz10"/>
  <dimension ref="A1:AE45"/>
  <sheetViews>
    <sheetView workbookViewId="0">
      <selection activeCell="K14" sqref="K14"/>
    </sheetView>
  </sheetViews>
  <sheetFormatPr defaultRowHeight="15" x14ac:dyDescent="0.25"/>
  <cols>
    <col min="1" max="1" width="14.85546875" customWidth="1"/>
    <col min="2" max="2" width="13.140625" customWidth="1"/>
    <col min="3" max="3" width="28" customWidth="1"/>
    <col min="5" max="5" width="27" customWidth="1"/>
    <col min="7" max="7" width="6.7109375" customWidth="1"/>
    <col min="8" max="8" width="17.28515625" customWidth="1"/>
    <col min="9" max="10" width="12.85546875" customWidth="1"/>
    <col min="11" max="11" width="17.85546875" bestFit="1" customWidth="1"/>
    <col min="12" max="13" width="13.140625" customWidth="1"/>
    <col min="14" max="14" width="17.85546875" bestFit="1" customWidth="1"/>
    <col min="15" max="15" width="13.140625" customWidth="1"/>
    <col min="20" max="21" width="20" customWidth="1"/>
    <col min="22" max="22" width="19.140625" customWidth="1"/>
    <col min="23" max="23" width="20.5703125" bestFit="1" customWidth="1"/>
    <col min="24" max="24" width="17.5703125" customWidth="1"/>
    <col min="26" max="26" width="21.5703125" bestFit="1" customWidth="1"/>
    <col min="27" max="27" width="20.85546875" bestFit="1" customWidth="1"/>
    <col min="28" max="28" width="19.5703125" customWidth="1"/>
  </cols>
  <sheetData>
    <row r="1" spans="1:31" x14ac:dyDescent="0.25">
      <c r="E1" s="54"/>
      <c r="F1" s="54"/>
      <c r="G1" s="54"/>
      <c r="H1" s="55"/>
      <c r="I1" s="55"/>
      <c r="J1" s="55"/>
      <c r="K1" s="56"/>
      <c r="L1" s="56"/>
      <c r="M1" s="56"/>
      <c r="N1" s="62"/>
      <c r="O1" s="62"/>
      <c r="P1" s="62"/>
    </row>
    <row r="2" spans="1:31" x14ac:dyDescent="0.25">
      <c r="R2" s="3" t="s">
        <v>24</v>
      </c>
      <c r="S2" s="3" t="s">
        <v>25</v>
      </c>
      <c r="T2" s="3" t="s">
        <v>20</v>
      </c>
      <c r="U2" s="3" t="s">
        <v>17</v>
      </c>
      <c r="V2" s="3" t="s">
        <v>16</v>
      </c>
      <c r="W2" s="3" t="s">
        <v>18</v>
      </c>
      <c r="X2" s="3" t="s">
        <v>15</v>
      </c>
      <c r="Y2" s="3" t="s">
        <v>21</v>
      </c>
      <c r="Z2" s="3" t="s">
        <v>13</v>
      </c>
      <c r="AA2" s="3" t="s">
        <v>14</v>
      </c>
      <c r="AB2" s="3" t="s">
        <v>19</v>
      </c>
      <c r="AC2" s="3" t="s">
        <v>22</v>
      </c>
      <c r="AD2" s="3" t="s">
        <v>23</v>
      </c>
      <c r="AE2" s="3" t="s">
        <v>313</v>
      </c>
    </row>
    <row r="3" spans="1:31" x14ac:dyDescent="0.25">
      <c r="A3" s="5"/>
      <c r="B3" s="5"/>
      <c r="C3" t="str">
        <f>_xlfn.TEXTJOIN(" ",1,A3,B3)</f>
        <v/>
      </c>
      <c r="E3" s="4" t="s">
        <v>7</v>
      </c>
      <c r="F3" t="str">
        <f>_xlfn.XLOOKUP(E3,Licencje[Nazw i imię],Licencje[Kat],"",0)</f>
        <v>M50</v>
      </c>
      <c r="G3">
        <f>_xlfn.XLOOKUP(E3,$T$3:$T$12,$S$3:$S$12,_xlfn.XLOOKUP(E3,$U$3:$U$12,$S$3:$S$12,_xlfn.XLOOKUP(E3,$V$3:$V$12,$S$3:$S$12,_xlfn.XLOOKUP(E3,$W$3:$W$12,$S$3:$S$12,_xlfn.XLOOKUP(E3,$X$3:$X$12,$S$3:$S$12,_xlfn.XLOOKUP(E3,$Y$3:$Y$12,$S$3:$S$12,_xlfn.XLOOKUP(E3,$Z$3:$Z$12,$S$3:$S$12,_xlfn.XLOOKUP(E3,$AA$3:$AA$12,$S$3:$S$12,_xlfn.XLOOKUP(E3,$AB$3:$AB$12,$S$3:$S$12,_xlfn.XLOOKUP(E3,$AC$3:$AC$12,$S$3:$S$12,_xlfn.XLOOKUP(E3,$AD$3:$AD$12,$S$3:$S$12,_xlfn.XLOOKUP(E3,$AE$3:$AE$12,$S$3:$S$12,,0),0),0),0),0),0),0),0),0),0),0),0)</f>
        <v>100</v>
      </c>
      <c r="H3" s="4" t="s">
        <v>7</v>
      </c>
      <c r="I3" t="str">
        <f>_xlfn.XLOOKUP(H3,Licencje[Nazw i imię],Licencje[Kat],"",0)</f>
        <v>M50</v>
      </c>
      <c r="J3">
        <f>_xlfn.XLOOKUP(H3,$T$14:$T$23,$S$14:$S$23,_xlfn.XLOOKUP(H3,$U$14:$U$23,$S$14:$S$23,_xlfn.XLOOKUP(H3,$V$14:$V$23,$S$14:$S$23,_xlfn.XLOOKUP(H3,$W$14:$W$23,$S$14:$S$23,_xlfn.XLOOKUP(H3,$X$14:$X$23,$S$14:$S$23,_xlfn.XLOOKUP(H3,$Y$14:$Y$23,$S$14:$S$23,_xlfn.XLOOKUP(H3,$Z$14:$Z$23,$S$14:$S$23,_xlfn.XLOOKUP(H3,$AA$14:$AA$23,$S$14:$S$23,_xlfn.XLOOKUP(H3,$AB$14:$AB$23,$S$14:$S$23,_xlfn.XLOOKUP(H3,$AC$14:$AC$23,$S$14:$S$23,_xlfn.XLOOKUP(H3,$AD$14:$AD$23,$S$14:$S$23,_xlfn.XLOOKUP(H3,$AE$14:$AE$23,$S$14:$S$23,,0),0),0),0),0),0),0),0),0),0),0),0)</f>
        <v>100</v>
      </c>
      <c r="K3" s="4" t="s">
        <v>7</v>
      </c>
      <c r="L3" t="str">
        <f>_xlfn.XLOOKUP(K3,Licencje[Nazw i imię],Licencje[Kat],"",0)</f>
        <v>M50</v>
      </c>
      <c r="M3">
        <f>_xlfn.XLOOKUP(K3,$T$25:$T$34,$S$25:$S$34,_xlfn.XLOOKUP(K3,$U$25:$U$34,$S$25:$S$34,_xlfn.XLOOKUP(K3,$V$25:$V$34,$S$25:$S$34,_xlfn.XLOOKUP(K3,$W$25:$W$34,$S$25:$S$34,_xlfn.XLOOKUP(K3,$X$25:$X$34,$S$25:$S$34,_xlfn.XLOOKUP(K3,$Y$25:$Y$34,$S$25:$S$34,_xlfn.XLOOKUP(K3,$Z$25:$Z$34,$S$25:$S$34,_xlfn.XLOOKUP(K3,$AA$25:$AA$34,$S$25:$S$34,_xlfn.XLOOKUP(K3,$AB$25:$AB$34,$S$25:$S$34,_xlfn.XLOOKUP(K3,$AC$25:$AC$34,$S$25:$S$34,_xlfn.XLOOKUP(K3,$AD$25:$AD$34,$S$25:$S$34,_xlfn.XLOOKUP(K3,$AE$25:$AE$34,$S$25:$S$34,,0),0),0),0),0),0),0),0),0),0),0),0)</f>
        <v>100</v>
      </c>
      <c r="N3" s="4"/>
      <c r="O3" t="str">
        <f>_xlfn.XLOOKUP(N3,Licencje[Nazw i imię],Licencje[Kat],"",0)</f>
        <v/>
      </c>
      <c r="P3">
        <f t="shared" ref="P3:P26" si="0">_xlfn.XLOOKUP(N3,$T$36:$T$45,$S$36:$S$45,_xlfn.XLOOKUP(N3,$U$36:$U$45,$S$36:$S$45,_xlfn.XLOOKUP(N3,$V$36:$V$45,$S$36:$S$45,_xlfn.XLOOKUP(N3,$W$36:$W$45,$S$36:$S$45,_xlfn.XLOOKUP(N3,$X$36:$X$45,$S$36:$S$45,_xlfn.XLOOKUP(N3,$Y$36:$Y$45,$S$36:$S$45,_xlfn.XLOOKUP(N3,$Z$36:$Z$45,$S$36:$S$45,_xlfn.XLOOKUP(N3,$AA$36:$AA$45,$S$36:$S$45,_xlfn.XLOOKUP(N3,$AB$36:$AB$45,$S$36:$S$45,_xlfn.XLOOKUP(N3,$AC$36:$AC$45,$S$36:$S$45,_xlfn.XLOOKUP(N3,$AD$36:$AD$45,$S$36:$S$45,_xlfn.XLOOKUP(N3,$AE$36:$AE$45,$S$36:$S$45,,0),0),0),0),0),0),0),0),0),0),0),0)</f>
        <v>80</v>
      </c>
      <c r="R3">
        <v>1</v>
      </c>
      <c r="S3">
        <v>100</v>
      </c>
      <c r="T3" t="str" cm="1">
        <f t="array" ref="T3">IFERROR(_xlfn._xlws.FILTER($E:$E,$F:$F=TEXT(T$2,0)),"")</f>
        <v/>
      </c>
      <c r="U3" t="str" cm="1">
        <f t="array" ref="U3">IFERROR(_xlfn._xlws.FILTER($E:$E,$F:$F=TEXT(U$2,0)),"")</f>
        <v/>
      </c>
      <c r="V3" t="str" cm="1">
        <f t="array" ref="V3:V4">IFERROR(_xlfn._xlws.FILTER($E:$E,$F:$F=TEXT(V$2,0)),"")</f>
        <v>FLORCZYK Wojciech</v>
      </c>
      <c r="W3" t="str" cm="1">
        <f t="array" ref="W3">IFERROR(_xlfn._xlws.FILTER($E:$E,$F:$F=TEXT(W$2,0)),"")</f>
        <v>ŁUKASZEWICZ Przemysław</v>
      </c>
      <c r="X3" t="str" cm="1">
        <f t="array" ref="X3:X6">IFERROR(_xlfn._xlws.FILTER($E:$E,$F:$F=TEXT(X$2,0)),"")</f>
        <v>HUSAK Krzysztof</v>
      </c>
      <c r="Y3" t="str" cm="1">
        <f t="array" ref="Y3">IFERROR(_xlfn._xlws.FILTER($E:$E,$F:$F=TEXT(Y$2,0)),"")</f>
        <v>WOŹNICKI Paweł</v>
      </c>
      <c r="Z3" t="str" cm="1">
        <f t="array" ref="Z3:Z4">IFERROR(_xlfn._xlws.FILTER($E:$E,$F:$F=TEXT(Z$2,0)),"")</f>
        <v>BARTOŃ Zbigniew</v>
      </c>
      <c r="AA3" t="str" cm="1">
        <f t="array" ref="AA3:AA5">IFERROR(_xlfn._xlws.FILTER($E:$E,$F:$F=TEXT(AA$2,0)),"")</f>
        <v>GRODZKI Piotr</v>
      </c>
      <c r="AB3" t="str" cm="1">
        <f t="array" ref="AB3">IFERROR(_xlfn._xlws.FILTER($E:$E,$F:$F=TEXT(AB$2,0)),"")</f>
        <v>KONERA Roman</v>
      </c>
      <c r="AC3" t="str" cm="1">
        <f t="array" ref="AC3">IFERROR(_xlfn._xlws.FILTER($E:$E,$F:$F=TEXT(AC$2,0)),"")</f>
        <v/>
      </c>
      <c r="AD3" t="str" cm="1">
        <f t="array" ref="AD3">IFERROR(_xlfn._xlws.FILTER($E:$E,$F:$F=TEXT(AD$2,0)),"")</f>
        <v/>
      </c>
      <c r="AE3" t="str" cm="1">
        <f t="array" ref="AE3">IFERROR(_xlfn._xlws.FILTER($E:$E,$F:$F=TEXT(AE$2,0)),"")</f>
        <v/>
      </c>
    </row>
    <row r="4" spans="1:31" x14ac:dyDescent="0.25">
      <c r="A4" s="5"/>
      <c r="B4" s="5"/>
      <c r="C4" t="str">
        <f t="shared" ref="C4:C34" si="1">_xlfn.TEXTJOIN(" ",1,A4,B4)</f>
        <v/>
      </c>
      <c r="E4" s="4" t="s">
        <v>300</v>
      </c>
      <c r="F4" t="str">
        <f>_xlfn.XLOOKUP(E4,Licencje[Nazw i imię],Licencje[Kat],"",0)</f>
        <v>M50</v>
      </c>
      <c r="G4">
        <f t="shared" ref="G4:G26" si="2">_xlfn.XLOOKUP(E4,$T$3:$T$12,$S$3:$S$12,_xlfn.XLOOKUP(E4,$U$3:$U$12,$S$3:$S$12,_xlfn.XLOOKUP(E4,$V$3:$V$12,$S$3:$S$12,_xlfn.XLOOKUP(E4,$W$3:$W$12,$S$3:$S$12,_xlfn.XLOOKUP(E4,$X$3:$X$12,$S$3:$S$12,_xlfn.XLOOKUP(E4,$Y$3:$Y$12,$S$3:$S$12,_xlfn.XLOOKUP(E4,$Z$3:$Z$12,$S$3:$S$12,_xlfn.XLOOKUP(E4,$AA$3:$AA$12,$S$3:$S$12,_xlfn.XLOOKUP(E4,$AB$3:$AB$12,$S$3:$S$12,_xlfn.XLOOKUP(E4,$AC$3:$AC$12,$S$3:$S$12,_xlfn.XLOOKUP(E4,$AD$3:$AD$12,$S$3:$S$12,_xlfn.XLOOKUP(E4,$AE$3:$AE$12,$S$3:$S$12,,0),0),0),0),0),0),0),0),0),0),0),0)</f>
        <v>80</v>
      </c>
      <c r="H4" s="4" t="s">
        <v>315</v>
      </c>
      <c r="I4" t="str">
        <f>_xlfn.XLOOKUP(H4,Licencje[Nazw i imię],Licencje[Kat],"",0)</f>
        <v>M50</v>
      </c>
      <c r="J4">
        <f t="shared" ref="J4:J26" si="3">_xlfn.XLOOKUP(H4,$T$14:$T$23,$S$14:$S$23,_xlfn.XLOOKUP(H4,$U$14:$U$23,$S$14:$S$23,_xlfn.XLOOKUP(H4,$V$14:$V$23,$S$14:$S$23,_xlfn.XLOOKUP(H4,$W$14:$W$23,$S$14:$S$23,_xlfn.XLOOKUP(H4,$X$14:$X$23,$S$14:$S$23,_xlfn.XLOOKUP(H4,$Y$14:$Y$23,$S$14:$S$23,_xlfn.XLOOKUP(H4,$Z$14:$Z$23,$S$14:$S$23,_xlfn.XLOOKUP(H4,$AA$14:$AA$23,$S$14:$S$23,_xlfn.XLOOKUP(H4,$AB$14:$AB$23,$S$14:$S$23,_xlfn.XLOOKUP(H4,$AC$14:$AC$23,$S$14:$S$23,_xlfn.XLOOKUP(H4,$AD$14:$AD$23,$S$14:$S$23,_xlfn.XLOOKUP(H4,$AE$14:$AE$23,$S$14:$S$23,,0),0),0),0),0),0),0),0),0),0),0),0)</f>
        <v>80</v>
      </c>
      <c r="K4" s="4" t="s">
        <v>315</v>
      </c>
      <c r="L4" t="str">
        <f>_xlfn.XLOOKUP(K4,Licencje[Nazw i imię],Licencje[Kat],"",0)</f>
        <v>M50</v>
      </c>
      <c r="M4">
        <f t="shared" ref="M4:M26" si="4">_xlfn.XLOOKUP(K4,$T$25:$T$34,$S$25:$S$34,_xlfn.XLOOKUP(K4,$U$25:$U$34,$S$25:$S$34,_xlfn.XLOOKUP(K4,$V$25:$V$34,$S$25:$S$34,_xlfn.XLOOKUP(K4,$W$25:$W$34,$S$25:$S$34,_xlfn.XLOOKUP(K4,$X$25:$X$34,$S$25:$S$34,_xlfn.XLOOKUP(K4,$Y$25:$Y$34,$S$25:$S$34,_xlfn.XLOOKUP(K4,$Z$25:$Z$34,$S$25:$S$34,_xlfn.XLOOKUP(K4,$AA$25:$AA$34,$S$25:$S$34,_xlfn.XLOOKUP(K4,$AB$25:$AB$34,$S$25:$S$34,_xlfn.XLOOKUP(K4,$AC$25:$AC$34,$S$25:$S$34,_xlfn.XLOOKUP(K4,$AD$25:$AD$34,$S$25:$S$34,_xlfn.XLOOKUP(K4,$AE$25:$AE$34,$S$25:$S$34,,0),0),0),0),0),0),0),0),0),0),0),0)</f>
        <v>80</v>
      </c>
      <c r="N4" s="4"/>
      <c r="O4" t="str">
        <f>_xlfn.XLOOKUP(N4,Licencje[Nazw i imię],Licencje[Kat],"",0)</f>
        <v/>
      </c>
      <c r="P4">
        <f t="shared" si="0"/>
        <v>80</v>
      </c>
      <c r="R4">
        <v>2</v>
      </c>
      <c r="S4">
        <v>80</v>
      </c>
      <c r="V4" t="str">
        <v>FLEJSZER Łukasz</v>
      </c>
      <c r="X4" t="str">
        <v>NAPORA Jacek</v>
      </c>
      <c r="Z4" t="str">
        <v>CYWIŃSKI Leszek</v>
      </c>
      <c r="AA4" t="str">
        <v>BIEDRZYCKI Zbigniew</v>
      </c>
    </row>
    <row r="5" spans="1:31" x14ac:dyDescent="0.25">
      <c r="A5" s="5"/>
      <c r="B5" s="5"/>
      <c r="C5" t="str">
        <f t="shared" si="1"/>
        <v/>
      </c>
      <c r="E5" s="4" t="s">
        <v>301</v>
      </c>
      <c r="F5" t="str">
        <f>_xlfn.XLOOKUP(E5,Licencje[Nazw i imię],Licencje[Kat],"",0)</f>
        <v>M40</v>
      </c>
      <c r="G5">
        <f t="shared" si="2"/>
        <v>100</v>
      </c>
      <c r="H5" s="4" t="s">
        <v>6</v>
      </c>
      <c r="I5" t="str">
        <f>_xlfn.XLOOKUP(H5,Licencje[Nazw i imię],Licencje[Kat],"",0)</f>
        <v>M65</v>
      </c>
      <c r="J5">
        <f t="shared" si="3"/>
        <v>100</v>
      </c>
      <c r="K5" s="4" t="s">
        <v>5</v>
      </c>
      <c r="L5" t="str">
        <f>_xlfn.XLOOKUP(K5,Licencje[Nazw i imię],Licencje[Kat],"",0)</f>
        <v>M55</v>
      </c>
      <c r="M5">
        <f t="shared" si="4"/>
        <v>100</v>
      </c>
      <c r="N5" s="4"/>
      <c r="O5" t="str">
        <f>_xlfn.XLOOKUP(N5,Licencje[Nazw i imię],Licencje[Kat],"",0)</f>
        <v/>
      </c>
      <c r="P5">
        <f t="shared" si="0"/>
        <v>80</v>
      </c>
      <c r="R5">
        <v>3</v>
      </c>
      <c r="S5">
        <v>70</v>
      </c>
      <c r="X5" t="str">
        <v>KRÓL Mariusz</v>
      </c>
      <c r="AA5" t="str">
        <v>KOZAKIEWICZ Tadeusz</v>
      </c>
    </row>
    <row r="6" spans="1:31" x14ac:dyDescent="0.25">
      <c r="A6" s="5"/>
      <c r="B6" s="5"/>
      <c r="C6" t="str">
        <f t="shared" si="1"/>
        <v/>
      </c>
      <c r="E6" s="4" t="s">
        <v>379</v>
      </c>
      <c r="F6" t="str">
        <f>_xlfn.XLOOKUP(E6,Licencje[Nazw i imię],Licencje[Kat],"",0)</f>
        <v>M40</v>
      </c>
      <c r="G6">
        <f t="shared" si="2"/>
        <v>80</v>
      </c>
      <c r="H6" t="s">
        <v>12</v>
      </c>
      <c r="I6" t="str">
        <f>_xlfn.XLOOKUP(H6,Licencje[Nazw i imię],Licencje[Kat],"",0)</f>
        <v>M50</v>
      </c>
      <c r="J6">
        <f t="shared" si="3"/>
        <v>70</v>
      </c>
      <c r="K6" s="4" t="s">
        <v>6</v>
      </c>
      <c r="L6" t="str">
        <f>_xlfn.XLOOKUP(K6,Licencje[Nazw i imię],Licencje[Kat],"",0)</f>
        <v>M65</v>
      </c>
      <c r="M6">
        <f t="shared" si="4"/>
        <v>100</v>
      </c>
      <c r="N6" s="4"/>
      <c r="O6" t="str">
        <f>_xlfn.XLOOKUP(N6,Licencje[Nazw i imię],Licencje[Kat],"",0)</f>
        <v/>
      </c>
      <c r="P6">
        <f t="shared" si="0"/>
        <v>80</v>
      </c>
      <c r="R6">
        <v>4</v>
      </c>
      <c r="S6">
        <v>55</v>
      </c>
      <c r="X6" t="str">
        <v>ZĘBALA Krzysztof</v>
      </c>
    </row>
    <row r="7" spans="1:31" x14ac:dyDescent="0.25">
      <c r="A7" s="5"/>
      <c r="B7" s="5"/>
      <c r="C7" t="str">
        <f t="shared" si="1"/>
        <v/>
      </c>
      <c r="E7" s="4" t="s">
        <v>315</v>
      </c>
      <c r="F7" t="str">
        <f>_xlfn.XLOOKUP(E7,Licencje[Nazw i imię],Licencje[Kat],"",0)</f>
        <v>M50</v>
      </c>
      <c r="G7">
        <f t="shared" si="2"/>
        <v>70</v>
      </c>
      <c r="H7" t="s">
        <v>2</v>
      </c>
      <c r="I7" t="str">
        <f>_xlfn.XLOOKUP(H7,Licencje[Nazw i imię],Licencje[Kat],"",0)</f>
        <v>M60</v>
      </c>
      <c r="J7">
        <f t="shared" si="3"/>
        <v>100</v>
      </c>
      <c r="K7" s="4" t="s">
        <v>12</v>
      </c>
      <c r="L7" t="str">
        <f>_xlfn.XLOOKUP(K7,Licencje[Nazw i imię],Licencje[Kat],"",0)</f>
        <v>M50</v>
      </c>
      <c r="M7">
        <f t="shared" si="4"/>
        <v>70</v>
      </c>
      <c r="N7" s="4"/>
      <c r="O7" t="str">
        <f>_xlfn.XLOOKUP(N7,Licencje[Nazw i imię],Licencje[Kat],"",0)</f>
        <v/>
      </c>
      <c r="P7">
        <f t="shared" si="0"/>
        <v>80</v>
      </c>
      <c r="R7">
        <v>5</v>
      </c>
      <c r="S7">
        <v>45</v>
      </c>
    </row>
    <row r="8" spans="1:31" x14ac:dyDescent="0.25">
      <c r="A8" s="5"/>
      <c r="B8" s="5"/>
      <c r="C8" t="str">
        <f t="shared" si="1"/>
        <v/>
      </c>
      <c r="E8" s="4" t="s">
        <v>6</v>
      </c>
      <c r="F8" t="str">
        <f>_xlfn.XLOOKUP(E8,Licencje[Nazw i imię],Licencje[Kat],"",0)</f>
        <v>M65</v>
      </c>
      <c r="G8">
        <f t="shared" si="2"/>
        <v>100</v>
      </c>
      <c r="H8" t="s">
        <v>3</v>
      </c>
      <c r="I8" t="str">
        <f>_xlfn.XLOOKUP(H8,Licencje[Nazw i imię],Licencje[Kat],"",0)</f>
        <v>M65</v>
      </c>
      <c r="J8">
        <f t="shared" si="3"/>
        <v>80</v>
      </c>
      <c r="K8" s="4" t="s">
        <v>3</v>
      </c>
      <c r="L8" t="str">
        <f>_xlfn.XLOOKUP(K8,Licencje[Nazw i imię],Licencje[Kat],"",0)</f>
        <v>M65</v>
      </c>
      <c r="M8">
        <f t="shared" si="4"/>
        <v>80</v>
      </c>
      <c r="N8" s="4"/>
      <c r="O8" t="str">
        <f>_xlfn.XLOOKUP(N8,Licencje[Nazw i imię],Licencje[Kat],"",0)</f>
        <v/>
      </c>
      <c r="P8">
        <f t="shared" si="0"/>
        <v>80</v>
      </c>
      <c r="R8">
        <v>6</v>
      </c>
      <c r="S8">
        <v>40</v>
      </c>
    </row>
    <row r="9" spans="1:31" x14ac:dyDescent="0.25">
      <c r="A9" s="5"/>
      <c r="B9" s="5"/>
      <c r="C9" t="str">
        <f t="shared" si="1"/>
        <v/>
      </c>
      <c r="E9" s="4" t="s">
        <v>302</v>
      </c>
      <c r="F9" t="str">
        <f>_xlfn.XLOOKUP(E9,Licencje[Nazw i imię],Licencje[Kat],"",0)</f>
        <v>M45</v>
      </c>
      <c r="G9">
        <f t="shared" si="2"/>
        <v>100</v>
      </c>
      <c r="H9" t="s">
        <v>8</v>
      </c>
      <c r="I9" t="str">
        <f>_xlfn.XLOOKUP(H9,Licencje[Nazw i imię],Licencje[Kat],"",0)</f>
        <v>M65</v>
      </c>
      <c r="J9">
        <f t="shared" si="3"/>
        <v>70</v>
      </c>
      <c r="K9" s="4" t="s">
        <v>2</v>
      </c>
      <c r="L9" t="str">
        <f>_xlfn.XLOOKUP(K9,Licencje[Nazw i imię],Licencje[Kat],"",0)</f>
        <v>M60</v>
      </c>
      <c r="M9">
        <f t="shared" si="4"/>
        <v>100</v>
      </c>
      <c r="N9" s="4"/>
      <c r="O9" t="str">
        <f>_xlfn.XLOOKUP(N9,Licencje[Nazw i imię],Licencje[Kat],"",0)</f>
        <v/>
      </c>
      <c r="P9">
        <f t="shared" si="0"/>
        <v>80</v>
      </c>
      <c r="R9">
        <v>7</v>
      </c>
      <c r="S9">
        <v>35</v>
      </c>
    </row>
    <row r="10" spans="1:31" x14ac:dyDescent="0.25">
      <c r="A10" s="5"/>
      <c r="B10" s="5"/>
      <c r="C10" t="str">
        <f t="shared" si="1"/>
        <v/>
      </c>
      <c r="E10" s="4" t="s">
        <v>12</v>
      </c>
      <c r="F10" t="str">
        <f>_xlfn.XLOOKUP(E10,Licencje[Nazw i imię],Licencje[Kat],"",0)</f>
        <v>M50</v>
      </c>
      <c r="G10">
        <f t="shared" si="2"/>
        <v>55</v>
      </c>
      <c r="H10" t="s">
        <v>322</v>
      </c>
      <c r="I10" t="str">
        <f>_xlfn.XLOOKUP(H10,Licencje[Nazw i imię],Licencje[Kat],"",0)</f>
        <v>M55</v>
      </c>
      <c r="J10">
        <f t="shared" si="3"/>
        <v>100</v>
      </c>
      <c r="K10" s="4" t="s">
        <v>8</v>
      </c>
      <c r="L10" t="str">
        <f>_xlfn.XLOOKUP(K10,Licencje[Nazw i imię],Licencje[Kat],"",0)</f>
        <v>M65</v>
      </c>
      <c r="M10">
        <f t="shared" si="4"/>
        <v>70</v>
      </c>
      <c r="N10" s="4"/>
      <c r="O10" t="str">
        <f>_xlfn.XLOOKUP(N10,Licencje[Nazw i imię],Licencje[Kat],"",0)</f>
        <v/>
      </c>
      <c r="P10">
        <f t="shared" si="0"/>
        <v>80</v>
      </c>
      <c r="R10">
        <v>8</v>
      </c>
      <c r="S10">
        <v>30</v>
      </c>
    </row>
    <row r="11" spans="1:31" x14ac:dyDescent="0.25">
      <c r="A11" s="5"/>
      <c r="B11" s="5"/>
      <c r="C11" t="str">
        <f t="shared" si="1"/>
        <v/>
      </c>
      <c r="E11" s="4" t="s">
        <v>3</v>
      </c>
      <c r="F11" t="str">
        <f>_xlfn.XLOOKUP(E11,Licencje[Nazw i imię],Licencje[Kat],"",0)</f>
        <v>M65</v>
      </c>
      <c r="G11">
        <f t="shared" si="2"/>
        <v>80</v>
      </c>
      <c r="H11" t="s">
        <v>314</v>
      </c>
      <c r="I11" t="str">
        <f>_xlfn.XLOOKUP(H11,Licencje[Nazw i imię],Licencje[Kat],"",0)</f>
        <v>M70</v>
      </c>
      <c r="J11">
        <f t="shared" si="3"/>
        <v>100</v>
      </c>
      <c r="K11" s="4" t="s">
        <v>4</v>
      </c>
      <c r="L11" t="str">
        <f>_xlfn.XLOOKUP(K11,Licencje[Nazw i imię],Licencje[Kat],"",0)</f>
        <v>M60</v>
      </c>
      <c r="M11">
        <f t="shared" si="4"/>
        <v>80</v>
      </c>
      <c r="N11" s="4"/>
      <c r="O11" t="str">
        <f>_xlfn.XLOOKUP(N11,Licencje[Nazw i imię],Licencje[Kat],"",0)</f>
        <v/>
      </c>
      <c r="P11">
        <f t="shared" si="0"/>
        <v>80</v>
      </c>
      <c r="R11">
        <v>9</v>
      </c>
      <c r="S11">
        <v>25</v>
      </c>
    </row>
    <row r="12" spans="1:31" x14ac:dyDescent="0.25">
      <c r="A12" s="5"/>
      <c r="B12" s="5"/>
      <c r="C12" t="str">
        <f t="shared" si="1"/>
        <v/>
      </c>
      <c r="E12" s="4" t="s">
        <v>2</v>
      </c>
      <c r="F12" t="str">
        <f>_xlfn.XLOOKUP(E12,Licencje[Nazw i imię],Licencje[Kat],"",0)</f>
        <v>M60</v>
      </c>
      <c r="G12">
        <f t="shared" si="2"/>
        <v>100</v>
      </c>
      <c r="H12" t="s">
        <v>9</v>
      </c>
      <c r="I12" t="str">
        <f>_xlfn.XLOOKUP(H12,Licencje[Nazw i imię],Licencje[Kat],"",0)</f>
        <v>M75</v>
      </c>
      <c r="J12">
        <f t="shared" si="3"/>
        <v>100</v>
      </c>
      <c r="K12" s="4"/>
      <c r="L12" t="str">
        <f>_xlfn.XLOOKUP(K12,Licencje[Nazw i imię],Licencje[Kat],"",0)</f>
        <v/>
      </c>
      <c r="M12">
        <f t="shared" si="4"/>
        <v>80</v>
      </c>
      <c r="N12" s="4"/>
      <c r="O12" t="str">
        <f>_xlfn.XLOOKUP(N12,Licencje[Nazw i imię],Licencje[Kat],"",0)</f>
        <v/>
      </c>
      <c r="P12">
        <f t="shared" si="0"/>
        <v>80</v>
      </c>
      <c r="R12">
        <v>10</v>
      </c>
      <c r="S12">
        <v>20</v>
      </c>
    </row>
    <row r="13" spans="1:31" x14ac:dyDescent="0.25">
      <c r="A13" s="5"/>
      <c r="B13" s="5"/>
      <c r="C13" t="str">
        <f t="shared" si="1"/>
        <v/>
      </c>
      <c r="E13" s="4" t="s">
        <v>8</v>
      </c>
      <c r="F13" t="str">
        <f>_xlfn.XLOOKUP(E13,Licencje[Nazw i imię],Licencje[Kat],"",0)</f>
        <v>M65</v>
      </c>
      <c r="G13">
        <f t="shared" si="2"/>
        <v>70</v>
      </c>
      <c r="H13" t="s">
        <v>4</v>
      </c>
      <c r="I13" t="str">
        <f>_xlfn.XLOOKUP(H13,Licencje[Nazw i imię],Licencje[Kat],"",0)</f>
        <v>M60</v>
      </c>
      <c r="J13">
        <f t="shared" si="3"/>
        <v>80</v>
      </c>
      <c r="K13" s="4"/>
      <c r="L13" t="str">
        <f>_xlfn.XLOOKUP(K13,Licencje[Nazw i imię],Licencje[Kat],"",0)</f>
        <v/>
      </c>
      <c r="M13">
        <f t="shared" si="4"/>
        <v>80</v>
      </c>
      <c r="N13" s="4"/>
      <c r="O13" t="str">
        <f>_xlfn.XLOOKUP(N13,Licencje[Nazw i imię],Licencje[Kat],"",0)</f>
        <v/>
      </c>
      <c r="P13">
        <f t="shared" si="0"/>
        <v>80</v>
      </c>
    </row>
    <row r="14" spans="1:31" x14ac:dyDescent="0.25">
      <c r="A14" s="5"/>
      <c r="B14" s="5"/>
      <c r="C14" t="str">
        <f t="shared" si="1"/>
        <v/>
      </c>
      <c r="E14" s="4" t="s">
        <v>4</v>
      </c>
      <c r="F14" t="str">
        <f>_xlfn.XLOOKUP(E14,Licencje[Nazw i imię],Licencje[Kat],"",0)</f>
        <v>M60</v>
      </c>
      <c r="G14">
        <f t="shared" si="2"/>
        <v>80</v>
      </c>
      <c r="I14" t="str">
        <f>_xlfn.XLOOKUP(H14,Licencje[Nazw i imię],Licencje[Kat],"",0)</f>
        <v/>
      </c>
      <c r="J14">
        <f t="shared" si="3"/>
        <v>80</v>
      </c>
      <c r="L14" t="str">
        <f>_xlfn.XLOOKUP(K14,Licencje[Nazw i imię],Licencje[Kat],"",0)</f>
        <v/>
      </c>
      <c r="M14">
        <f t="shared" si="4"/>
        <v>80</v>
      </c>
      <c r="O14" t="str">
        <f>_xlfn.XLOOKUP(N14,Licencje[Nazw i imię],Licencje[Kat],"",0)</f>
        <v/>
      </c>
      <c r="P14">
        <f t="shared" si="0"/>
        <v>80</v>
      </c>
      <c r="R14">
        <v>1</v>
      </c>
      <c r="S14">
        <v>100</v>
      </c>
      <c r="T14" t="str" cm="1">
        <f t="array" ref="T14">IFERROR(_xlfn._xlws.FILTER($H:$H,$I:$I=TEXT(T$2,0)),"")</f>
        <v/>
      </c>
      <c r="U14" t="str" cm="1">
        <f t="array" ref="U14">IFERROR(_xlfn._xlws.FILTER($H:$H,$I:$I=TEXT(U$2,0)),"")</f>
        <v/>
      </c>
      <c r="V14" t="str" cm="1">
        <f t="array" ref="V14">IFERROR(_xlfn._xlws.FILTER($H:$H,$I:$I=TEXT(V$2,0)),"")</f>
        <v/>
      </c>
      <c r="W14" t="str" cm="1">
        <f t="array" ref="W14">IFERROR(_xlfn._xlws.FILTER($H:$H,$I:$I=TEXT(W$2,0)),"")</f>
        <v/>
      </c>
      <c r="X14" t="str" cm="1">
        <f t="array" ref="X14:X16">IFERROR(_xlfn._xlws.FILTER($H:$H,$I:$I=TEXT(X$2,0)),"")</f>
        <v>HUSAK Krzysztof</v>
      </c>
      <c r="Y14" t="str" cm="1">
        <f t="array" ref="Y14">IFERROR(_xlfn._xlws.FILTER($H:$H,$I:$I=TEXT(Y$2,0)),"")</f>
        <v>WOŹNICKI Paweł</v>
      </c>
      <c r="Z14" t="str" cm="1">
        <f t="array" ref="Z14:Z15">IFERROR(_xlfn._xlws.FILTER($H:$H,$I:$I=TEXT(Z$2,0)),"")</f>
        <v>BARTOŃ Zbigniew</v>
      </c>
      <c r="AA14" t="str" cm="1">
        <f t="array" ref="AA14:AA16">IFERROR(_xlfn._xlws.FILTER($H:$H,$I:$I=TEXT(AA$2,0)),"")</f>
        <v>GRODZKI Piotr</v>
      </c>
      <c r="AB14" t="str" cm="1">
        <f t="array" ref="AB14">IFERROR(_xlfn._xlws.FILTER($H:$H,$I:$I=TEXT(AB$2,0)),"")</f>
        <v>KONERA Roman</v>
      </c>
      <c r="AC14" t="str" cm="1">
        <f t="array" ref="AC14">IFERROR(_xlfn._xlws.FILTER($H:$H,$I:$I=TEXT(AC$2,0)),"")</f>
        <v>OSTAPIUK Zygmunt</v>
      </c>
      <c r="AD14" t="str" cm="1">
        <f t="array" ref="AD14">IFERROR(_xlfn._xlws.FILTER($H:$H,$I:$I=TEXT(AD$2,0)),"")</f>
        <v/>
      </c>
      <c r="AE14" t="str" cm="1">
        <f t="array" ref="AE14">IFERROR(_xlfn._xlws.FILTER($H:$H,$I:$I=TEXT(AE$2,0)),"")</f>
        <v/>
      </c>
    </row>
    <row r="15" spans="1:31" x14ac:dyDescent="0.25">
      <c r="A15" s="5"/>
      <c r="B15" s="5"/>
      <c r="C15" t="str">
        <f t="shared" si="1"/>
        <v/>
      </c>
      <c r="E15" s="4" t="s">
        <v>314</v>
      </c>
      <c r="F15" t="str">
        <f>_xlfn.XLOOKUP(E15,Licencje[Nazw i imię],Licencje[Kat],"",0)</f>
        <v>M70</v>
      </c>
      <c r="G15">
        <f t="shared" si="2"/>
        <v>100</v>
      </c>
      <c r="I15" t="str">
        <f>_xlfn.XLOOKUP(H15,Licencje[Nazw i imię],Licencje[Kat],"",0)</f>
        <v/>
      </c>
      <c r="J15">
        <f t="shared" si="3"/>
        <v>80</v>
      </c>
      <c r="L15" t="str">
        <f>_xlfn.XLOOKUP(K15,Licencje[Nazw i imię],Licencje[Kat],"",0)</f>
        <v/>
      </c>
      <c r="M15">
        <f t="shared" si="4"/>
        <v>80</v>
      </c>
      <c r="O15" t="str">
        <f>_xlfn.XLOOKUP(N15,Licencje[Nazw i imię],Licencje[Kat],"",0)</f>
        <v/>
      </c>
      <c r="P15">
        <f t="shared" si="0"/>
        <v>80</v>
      </c>
      <c r="R15">
        <v>2</v>
      </c>
      <c r="S15">
        <v>80</v>
      </c>
      <c r="X15" t="str">
        <v>KRÓL Mariusz</v>
      </c>
      <c r="Z15" t="str">
        <v>CYWIŃSKI Leszek</v>
      </c>
      <c r="AA15" t="str">
        <v>BIEDRZYCKI Zbigniew</v>
      </c>
    </row>
    <row r="16" spans="1:31" x14ac:dyDescent="0.25">
      <c r="A16" s="5"/>
      <c r="B16" s="5"/>
      <c r="C16" t="str">
        <f t="shared" si="1"/>
        <v/>
      </c>
      <c r="E16" s="4" t="s">
        <v>322</v>
      </c>
      <c r="F16" t="str">
        <f>_xlfn.XLOOKUP(E16,Licencje[Nazw i imię],Licencje[Kat],"",0)</f>
        <v>M55</v>
      </c>
      <c r="G16">
        <f t="shared" si="2"/>
        <v>100</v>
      </c>
      <c r="I16" t="str">
        <f>_xlfn.XLOOKUP(H16,Licencje[Nazw i imię],Licencje[Kat],"",0)</f>
        <v/>
      </c>
      <c r="J16">
        <f t="shared" si="3"/>
        <v>80</v>
      </c>
      <c r="L16" t="str">
        <f>_xlfn.XLOOKUP(K16,Licencje[Nazw i imię],Licencje[Kat],"",0)</f>
        <v/>
      </c>
      <c r="M16">
        <f t="shared" si="4"/>
        <v>80</v>
      </c>
      <c r="O16" t="str">
        <f>_xlfn.XLOOKUP(N16,Licencje[Nazw i imię],Licencje[Kat],"",0)</f>
        <v/>
      </c>
      <c r="P16">
        <f t="shared" si="0"/>
        <v>80</v>
      </c>
      <c r="R16">
        <v>3</v>
      </c>
      <c r="S16">
        <v>70</v>
      </c>
      <c r="X16" t="str">
        <v>ZĘBALA Krzysztof</v>
      </c>
      <c r="AA16" t="str">
        <v>KOZAKIEWICZ Tadeusz</v>
      </c>
    </row>
    <row r="17" spans="1:31" x14ac:dyDescent="0.25">
      <c r="A17" s="5"/>
      <c r="B17" s="5"/>
      <c r="C17" t="str">
        <f t="shared" si="1"/>
        <v/>
      </c>
      <c r="E17" s="4"/>
      <c r="F17" t="str">
        <f>_xlfn.XLOOKUP(E17,Licencje[Nazw i imię],Licencje[Kat],"",0)</f>
        <v/>
      </c>
      <c r="G17">
        <f t="shared" si="2"/>
        <v>80</v>
      </c>
      <c r="I17" t="str">
        <f>_xlfn.XLOOKUP(H17,Licencje[Nazw i imię],Licencje[Kat],"",0)</f>
        <v/>
      </c>
      <c r="J17">
        <f t="shared" si="3"/>
        <v>80</v>
      </c>
      <c r="L17" t="str">
        <f>_xlfn.XLOOKUP(K17,Licencje[Nazw i imię],Licencje[Kat],"",0)</f>
        <v/>
      </c>
      <c r="M17">
        <f t="shared" si="4"/>
        <v>80</v>
      </c>
      <c r="O17" t="str">
        <f>_xlfn.XLOOKUP(N17,Licencje[Nazw i imię],Licencje[Kat],"",0)</f>
        <v/>
      </c>
      <c r="P17">
        <f t="shared" si="0"/>
        <v>80</v>
      </c>
      <c r="R17">
        <v>4</v>
      </c>
      <c r="S17">
        <v>55</v>
      </c>
    </row>
    <row r="18" spans="1:31" x14ac:dyDescent="0.25">
      <c r="A18" s="5"/>
      <c r="B18" s="5"/>
      <c r="C18" t="str">
        <f t="shared" si="1"/>
        <v/>
      </c>
      <c r="E18" s="4"/>
      <c r="F18" t="str">
        <f>_xlfn.XLOOKUP(E18,Licencje[Nazw i imię],Licencje[Kat],"",0)</f>
        <v/>
      </c>
      <c r="G18">
        <f t="shared" si="2"/>
        <v>80</v>
      </c>
      <c r="I18" t="str">
        <f>_xlfn.XLOOKUP(H18,Licencje[Nazw i imię],Licencje[Kat],"",0)</f>
        <v/>
      </c>
      <c r="J18">
        <f t="shared" si="3"/>
        <v>80</v>
      </c>
      <c r="L18" t="str">
        <f>_xlfn.XLOOKUP(K18,Licencje[Nazw i imię],Licencje[Kat],"",0)</f>
        <v/>
      </c>
      <c r="M18">
        <f t="shared" si="4"/>
        <v>80</v>
      </c>
      <c r="O18" t="str">
        <f>_xlfn.XLOOKUP(N18,Licencje[Nazw i imię],Licencje[Kat],"",0)</f>
        <v/>
      </c>
      <c r="P18">
        <f t="shared" si="0"/>
        <v>80</v>
      </c>
      <c r="R18">
        <v>5</v>
      </c>
      <c r="S18">
        <v>45</v>
      </c>
    </row>
    <row r="19" spans="1:31" x14ac:dyDescent="0.25">
      <c r="A19" s="5"/>
      <c r="B19" s="5"/>
      <c r="C19" t="str">
        <f t="shared" si="1"/>
        <v/>
      </c>
      <c r="E19" s="4"/>
      <c r="F19" t="str">
        <f>_xlfn.XLOOKUP(E19,Licencje[Nazw i imię],Licencje[Kat],"",0)</f>
        <v/>
      </c>
      <c r="G19">
        <f t="shared" si="2"/>
        <v>80</v>
      </c>
      <c r="I19" t="str">
        <f>_xlfn.XLOOKUP(H19,Licencje[Nazw i imię],Licencje[Kat],"",0)</f>
        <v/>
      </c>
      <c r="J19">
        <f t="shared" si="3"/>
        <v>80</v>
      </c>
      <c r="L19" t="str">
        <f>_xlfn.XLOOKUP(K19,Licencje[Nazw i imię],Licencje[Kat],"",0)</f>
        <v/>
      </c>
      <c r="M19">
        <f t="shared" si="4"/>
        <v>80</v>
      </c>
      <c r="O19" t="str">
        <f>_xlfn.XLOOKUP(N19,Licencje[Nazw i imię],Licencje[Kat],"",0)</f>
        <v/>
      </c>
      <c r="P19">
        <f t="shared" si="0"/>
        <v>80</v>
      </c>
      <c r="R19">
        <v>6</v>
      </c>
      <c r="S19">
        <v>40</v>
      </c>
    </row>
    <row r="20" spans="1:31" x14ac:dyDescent="0.25">
      <c r="A20" s="5"/>
      <c r="B20" s="5"/>
      <c r="C20" t="str">
        <f t="shared" si="1"/>
        <v/>
      </c>
      <c r="E20" s="4"/>
      <c r="F20" t="str">
        <f>_xlfn.XLOOKUP(E20,Licencje[Nazw i imię],Licencje[Kat],"",0)</f>
        <v/>
      </c>
      <c r="G20">
        <f t="shared" si="2"/>
        <v>80</v>
      </c>
      <c r="I20" t="str">
        <f>_xlfn.XLOOKUP(H20,Licencje[Nazw i imię],Licencje[Kat],"",0)</f>
        <v/>
      </c>
      <c r="J20">
        <f t="shared" si="3"/>
        <v>80</v>
      </c>
      <c r="L20" t="str">
        <f>_xlfn.XLOOKUP(K20,Licencje[Nazw i imię],Licencje[Kat],"",0)</f>
        <v/>
      </c>
      <c r="M20">
        <f t="shared" si="4"/>
        <v>80</v>
      </c>
      <c r="O20" t="str">
        <f>_xlfn.XLOOKUP(N20,Licencje[Nazw i imię],Licencje[Kat],"",0)</f>
        <v/>
      </c>
      <c r="P20">
        <f t="shared" si="0"/>
        <v>80</v>
      </c>
      <c r="R20">
        <v>7</v>
      </c>
      <c r="S20">
        <v>35</v>
      </c>
    </row>
    <row r="21" spans="1:31" x14ac:dyDescent="0.25">
      <c r="A21" s="5"/>
      <c r="B21" s="5"/>
      <c r="C21" t="str">
        <f t="shared" si="1"/>
        <v/>
      </c>
      <c r="E21" s="4"/>
      <c r="F21" t="str">
        <f>_xlfn.XLOOKUP(E21,Licencje[Nazw i imię],Licencje[Kat],"",0)</f>
        <v/>
      </c>
      <c r="G21">
        <f t="shared" si="2"/>
        <v>80</v>
      </c>
      <c r="I21" t="str">
        <f>_xlfn.XLOOKUP(H21,Licencje[Nazw i imię],Licencje[Kat],"",0)</f>
        <v/>
      </c>
      <c r="J21">
        <f t="shared" si="3"/>
        <v>80</v>
      </c>
      <c r="L21" t="str">
        <f>_xlfn.XLOOKUP(K21,Licencje[Nazw i imię],Licencje[Kat],"",0)</f>
        <v/>
      </c>
      <c r="M21">
        <f t="shared" si="4"/>
        <v>80</v>
      </c>
      <c r="O21" t="str">
        <f>_xlfn.XLOOKUP(N21,Licencje[Nazw i imię],Licencje[Kat],"",0)</f>
        <v/>
      </c>
      <c r="P21">
        <f t="shared" si="0"/>
        <v>80</v>
      </c>
      <c r="R21">
        <v>8</v>
      </c>
      <c r="S21">
        <v>30</v>
      </c>
    </row>
    <row r="22" spans="1:31" x14ac:dyDescent="0.25">
      <c r="A22" s="5"/>
      <c r="B22" s="5"/>
      <c r="C22" t="str">
        <f t="shared" si="1"/>
        <v/>
      </c>
      <c r="E22" s="4"/>
      <c r="F22" t="str">
        <f>_xlfn.XLOOKUP(E22,Licencje[Nazw i imię],Licencje[Kat],"",0)</f>
        <v/>
      </c>
      <c r="G22">
        <f t="shared" si="2"/>
        <v>80</v>
      </c>
      <c r="I22" t="str">
        <f>_xlfn.XLOOKUP(H22,Licencje[Nazw i imię],Licencje[Kat],"",0)</f>
        <v/>
      </c>
      <c r="J22">
        <f t="shared" si="3"/>
        <v>80</v>
      </c>
      <c r="L22" t="str">
        <f>_xlfn.XLOOKUP(K22,Licencje[Nazw i imię],Licencje[Kat],"",0)</f>
        <v/>
      </c>
      <c r="M22">
        <f t="shared" si="4"/>
        <v>80</v>
      </c>
      <c r="O22" t="str">
        <f>_xlfn.XLOOKUP(N22,Licencje[Nazw i imię],Licencje[Kat],"",0)</f>
        <v/>
      </c>
      <c r="P22">
        <f t="shared" si="0"/>
        <v>80</v>
      </c>
      <c r="R22">
        <v>9</v>
      </c>
      <c r="S22">
        <v>25</v>
      </c>
    </row>
    <row r="23" spans="1:31" x14ac:dyDescent="0.25">
      <c r="A23" s="5"/>
      <c r="B23" s="5"/>
      <c r="C23" t="str">
        <f t="shared" si="1"/>
        <v/>
      </c>
      <c r="E23" s="4"/>
      <c r="F23" t="str">
        <f>_xlfn.XLOOKUP(E23,Licencje[Nazw i imię],Licencje[Kat],"",0)</f>
        <v/>
      </c>
      <c r="G23">
        <f t="shared" si="2"/>
        <v>80</v>
      </c>
      <c r="I23" t="str">
        <f>_xlfn.XLOOKUP(H23,Licencje[Nazw i imię],Licencje[Kat],"",0)</f>
        <v/>
      </c>
      <c r="J23">
        <f t="shared" si="3"/>
        <v>80</v>
      </c>
      <c r="L23" t="str">
        <f>_xlfn.XLOOKUP(K23,Licencje[Nazw i imię],Licencje[Kat],"",0)</f>
        <v/>
      </c>
      <c r="M23">
        <f t="shared" si="4"/>
        <v>80</v>
      </c>
      <c r="O23" t="str">
        <f>_xlfn.XLOOKUP(N23,Licencje[Nazw i imię],Licencje[Kat],"",0)</f>
        <v/>
      </c>
      <c r="P23">
        <f t="shared" si="0"/>
        <v>80</v>
      </c>
      <c r="R23">
        <v>10</v>
      </c>
      <c r="S23">
        <v>20</v>
      </c>
    </row>
    <row r="24" spans="1:31" x14ac:dyDescent="0.25">
      <c r="A24" s="5"/>
      <c r="B24" s="5"/>
      <c r="C24" t="str">
        <f t="shared" si="1"/>
        <v/>
      </c>
      <c r="E24" s="4"/>
      <c r="F24" t="str">
        <f>_xlfn.XLOOKUP(E24,Licencje[Nazw i imię],Licencje[Kat],"",0)</f>
        <v/>
      </c>
      <c r="G24">
        <f t="shared" si="2"/>
        <v>80</v>
      </c>
      <c r="I24" t="str">
        <f>_xlfn.XLOOKUP(H24,Licencje[Nazw i imię],Licencje[Kat],"",0)</f>
        <v/>
      </c>
      <c r="J24">
        <f t="shared" si="3"/>
        <v>80</v>
      </c>
      <c r="L24" t="str">
        <f>_xlfn.XLOOKUP(K24,Licencje[Nazw i imię],Licencje[Kat],"",0)</f>
        <v/>
      </c>
      <c r="M24">
        <f t="shared" si="4"/>
        <v>80</v>
      </c>
      <c r="O24" t="str">
        <f>_xlfn.XLOOKUP(N24,Licencje[Nazw i imię],Licencje[Kat],"",0)</f>
        <v/>
      </c>
      <c r="P24">
        <f t="shared" si="0"/>
        <v>80</v>
      </c>
    </row>
    <row r="25" spans="1:31" x14ac:dyDescent="0.25">
      <c r="A25" s="5"/>
      <c r="B25" s="5"/>
      <c r="C25" t="str">
        <f t="shared" si="1"/>
        <v/>
      </c>
      <c r="E25" s="4"/>
      <c r="F25" t="str">
        <f>_xlfn.XLOOKUP(E25,Licencje[Nazw i imię],Licencje[Kat],"",0)</f>
        <v/>
      </c>
      <c r="G25">
        <f t="shared" si="2"/>
        <v>80</v>
      </c>
      <c r="I25" t="str">
        <f>_xlfn.XLOOKUP(H25,Licencje[Nazw i imię],Licencje[Kat],"",0)</f>
        <v/>
      </c>
      <c r="J25">
        <f t="shared" si="3"/>
        <v>80</v>
      </c>
      <c r="L25" t="str">
        <f>_xlfn.XLOOKUP(K25,Licencje[Nazw i imię],Licencje[Kat],"",0)</f>
        <v/>
      </c>
      <c r="M25">
        <f t="shared" si="4"/>
        <v>80</v>
      </c>
      <c r="O25" t="str">
        <f>_xlfn.XLOOKUP(N25,Licencje[Nazw i imię],Licencje[Kat],"",0)</f>
        <v/>
      </c>
      <c r="P25">
        <f t="shared" si="0"/>
        <v>80</v>
      </c>
      <c r="R25">
        <v>1</v>
      </c>
      <c r="S25">
        <v>100</v>
      </c>
      <c r="T25" t="str" cm="1">
        <f t="array" ref="T25">IFERROR(_xlfn._xlws.FILTER($K:$K,$L:$L=TEXT(T$2,0)),"")</f>
        <v/>
      </c>
      <c r="U25" t="str" cm="1">
        <f t="array" ref="U25">IFERROR(_xlfn._xlws.FILTER($K:$K,$L:$L=TEXT(U$2,0)),"")</f>
        <v/>
      </c>
      <c r="V25" t="str" cm="1">
        <f t="array" ref="V25">IFERROR(_xlfn._xlws.FILTER($K:$K,$L:$L=TEXT(V$2,0)),"")</f>
        <v/>
      </c>
      <c r="W25" t="str" cm="1">
        <f t="array" ref="W25">IFERROR(_xlfn._xlws.FILTER($K:$K,$L:$L=TEXT(W$2,0)),"")</f>
        <v/>
      </c>
      <c r="X25" t="str" cm="1">
        <f t="array" ref="X25:X27">IFERROR(_xlfn._xlws.FILTER($K:$K,$L:$L=TEXT(X$2,0)),"")</f>
        <v>HUSAK Krzysztof</v>
      </c>
      <c r="Y25" t="str" cm="1">
        <f t="array" ref="Y25">IFERROR(_xlfn._xlws.FILTER($K:$K,$L:$L=TEXT(Y$2,0)),"")</f>
        <v>CZYTAJŁO Jacek</v>
      </c>
      <c r="Z25" t="str" cm="1">
        <f t="array" ref="Z25:Z26">IFERROR(_xlfn._xlws.FILTER($K:$K,$L:$L=TEXT(Z$2,0)),"")</f>
        <v>BARTOŃ Zbigniew</v>
      </c>
      <c r="AA25" t="str" cm="1">
        <f t="array" ref="AA25:AA27">IFERROR(_xlfn._xlws.FILTER($K:$K,$L:$L=TEXT(AA$2,0)),"")</f>
        <v>GRODZKI Piotr</v>
      </c>
      <c r="AB25" t="str" cm="1">
        <f t="array" ref="AB25">IFERROR(_xlfn._xlws.FILTER($K:$K,$L:$L=TEXT(AB$2,0)),"")</f>
        <v/>
      </c>
      <c r="AC25" t="str" cm="1">
        <f t="array" ref="AC25">IFERROR(_xlfn._xlws.FILTER($K:$K,$L:$L=TEXT(AC$2,0)),"")</f>
        <v/>
      </c>
      <c r="AD25" t="str" cm="1">
        <f t="array" ref="AD25">IFERROR(_xlfn._xlws.FILTER($K:$K,$L:$L=TEXT(AD$2,0)),"")</f>
        <v/>
      </c>
      <c r="AE25" t="str" cm="1">
        <f t="array" ref="AE25">IFERROR(_xlfn._xlws.FILTER($K:$K,$L:$L=TEXT(AE$2,0)),"")</f>
        <v/>
      </c>
    </row>
    <row r="26" spans="1:31" x14ac:dyDescent="0.25">
      <c r="A26" s="5"/>
      <c r="B26" s="5"/>
      <c r="C26" t="str">
        <f t="shared" si="1"/>
        <v/>
      </c>
      <c r="E26" s="4"/>
      <c r="F26" t="str">
        <f>_xlfn.XLOOKUP(E26,Licencje[Nazw i imię],Licencje[Kat],"",0)</f>
        <v/>
      </c>
      <c r="G26">
        <f t="shared" si="2"/>
        <v>80</v>
      </c>
      <c r="I26" t="str">
        <f>_xlfn.XLOOKUP(H26,Licencje[Nazw i imię],Licencje[Kat],"",0)</f>
        <v/>
      </c>
      <c r="J26">
        <f t="shared" si="3"/>
        <v>80</v>
      </c>
      <c r="L26" t="str">
        <f>_xlfn.XLOOKUP(K26,Licencje[Nazw i imię],Licencje[Kat],"",0)</f>
        <v/>
      </c>
      <c r="M26">
        <f t="shared" si="4"/>
        <v>80</v>
      </c>
      <c r="O26" t="str">
        <f>_xlfn.XLOOKUP(N26,Licencje[Nazw i imię],Licencje[Kat],"",0)</f>
        <v/>
      </c>
      <c r="P26">
        <f t="shared" si="0"/>
        <v>80</v>
      </c>
      <c r="R26">
        <v>2</v>
      </c>
      <c r="S26">
        <v>80</v>
      </c>
      <c r="X26" t="str">
        <v>KRÓL Mariusz</v>
      </c>
      <c r="Z26" t="str">
        <v>CYWIŃSKI Leszek</v>
      </c>
      <c r="AA26" t="str">
        <v>BIEDRZYCKI Zbigniew</v>
      </c>
      <c r="AE26" t="str" cm="1">
        <f t="array" ref="AE26">IFERROR(_xlfn._xlws.FILTER($K:$K,$L:$L=TEXT(AE$2,0)),"")</f>
        <v/>
      </c>
    </row>
    <row r="27" spans="1:31" x14ac:dyDescent="0.25">
      <c r="A27" s="5"/>
      <c r="B27" s="5"/>
      <c r="C27" t="str">
        <f t="shared" si="1"/>
        <v/>
      </c>
      <c r="E27" s="4"/>
      <c r="R27">
        <v>3</v>
      </c>
      <c r="S27">
        <v>70</v>
      </c>
      <c r="X27" t="str">
        <v>ZĘBALA Krzysztof</v>
      </c>
      <c r="AA27" t="str">
        <v>KOZAKIEWICZ Tadeusz</v>
      </c>
      <c r="AE27" t="str" cm="1">
        <f t="array" ref="AE27">IFERROR(_xlfn._xlws.FILTER($K:$K,$L:$L=TEXT(AE$2,0)),"")</f>
        <v/>
      </c>
    </row>
    <row r="28" spans="1:31" x14ac:dyDescent="0.25">
      <c r="A28" s="5"/>
      <c r="B28" s="5"/>
      <c r="C28" t="str">
        <f t="shared" si="1"/>
        <v/>
      </c>
      <c r="E28" s="4"/>
      <c r="R28">
        <v>4</v>
      </c>
      <c r="S28">
        <v>55</v>
      </c>
      <c r="AE28" t="str" cm="1">
        <f t="array" ref="AE28">IFERROR(_xlfn._xlws.FILTER($K:$K,$L:$L=TEXT(AE$2,0)),"")</f>
        <v/>
      </c>
    </row>
    <row r="29" spans="1:31" x14ac:dyDescent="0.25">
      <c r="A29" s="5"/>
      <c r="B29" s="5"/>
      <c r="C29" t="str">
        <f t="shared" si="1"/>
        <v/>
      </c>
      <c r="E29" s="4"/>
      <c r="R29">
        <v>5</v>
      </c>
      <c r="S29">
        <v>45</v>
      </c>
      <c r="AE29" t="str" cm="1">
        <f t="array" ref="AE29">IFERROR(_xlfn._xlws.FILTER($K:$K,$L:$L=TEXT(AE$2,0)),"")</f>
        <v/>
      </c>
    </row>
    <row r="30" spans="1:31" x14ac:dyDescent="0.25">
      <c r="A30" s="5"/>
      <c r="B30" s="5"/>
      <c r="C30" t="str">
        <f t="shared" si="1"/>
        <v/>
      </c>
      <c r="E30" s="4"/>
      <c r="R30">
        <v>6</v>
      </c>
      <c r="S30">
        <v>40</v>
      </c>
      <c r="AE30" t="str" cm="1">
        <f t="array" ref="AE30">IFERROR(_xlfn._xlws.FILTER($K:$K,$L:$L=TEXT(AE$2,0)),"")</f>
        <v/>
      </c>
    </row>
    <row r="31" spans="1:31" x14ac:dyDescent="0.25">
      <c r="A31" s="5"/>
      <c r="B31" s="5"/>
      <c r="C31" t="str">
        <f t="shared" si="1"/>
        <v/>
      </c>
      <c r="E31" s="4"/>
      <c r="R31">
        <v>7</v>
      </c>
      <c r="S31">
        <v>35</v>
      </c>
      <c r="AE31" t="str" cm="1">
        <f t="array" ref="AE31">IFERROR(_xlfn._xlws.FILTER($K:$K,$L:$L=TEXT(AE$2,0)),"")</f>
        <v/>
      </c>
    </row>
    <row r="32" spans="1:31" x14ac:dyDescent="0.25">
      <c r="A32" s="5"/>
      <c r="B32" s="5"/>
      <c r="C32" t="str">
        <f t="shared" si="1"/>
        <v/>
      </c>
      <c r="E32" s="4"/>
      <c r="R32">
        <v>8</v>
      </c>
      <c r="S32">
        <v>30</v>
      </c>
      <c r="AE32" t="str" cm="1">
        <f t="array" ref="AE32">IFERROR(_xlfn._xlws.FILTER($K:$K,$L:$L=TEXT(AE$2,0)),"")</f>
        <v/>
      </c>
    </row>
    <row r="33" spans="1:31" x14ac:dyDescent="0.25">
      <c r="A33" s="5"/>
      <c r="B33" s="5"/>
      <c r="C33" t="str">
        <f t="shared" si="1"/>
        <v/>
      </c>
      <c r="E33" s="4"/>
      <c r="R33">
        <v>9</v>
      </c>
      <c r="S33">
        <v>25</v>
      </c>
      <c r="AE33" t="str" cm="1">
        <f t="array" ref="AE33">IFERROR(_xlfn._xlws.FILTER($K:$K,$L:$L=TEXT(AE$2,0)),"")</f>
        <v/>
      </c>
    </row>
    <row r="34" spans="1:31" x14ac:dyDescent="0.25">
      <c r="A34" s="5"/>
      <c r="B34" s="5"/>
      <c r="C34" t="str">
        <f t="shared" si="1"/>
        <v/>
      </c>
      <c r="E34" s="4"/>
      <c r="R34">
        <v>10</v>
      </c>
      <c r="S34">
        <v>20</v>
      </c>
      <c r="AE34" t="str" cm="1">
        <f t="array" ref="AE34">IFERROR(_xlfn._xlws.FILTER($K:$K,$L:$L=TEXT(AE$2,0)),"")</f>
        <v/>
      </c>
    </row>
    <row r="36" spans="1:31" x14ac:dyDescent="0.25">
      <c r="R36">
        <v>1</v>
      </c>
      <c r="S36">
        <v>100</v>
      </c>
      <c r="T36" t="str" cm="1">
        <f t="array" ref="T36">IFERROR(_xlfn._xlws.FILTER($N:$N,$O:$O=TEXT(T$2,0)),"")</f>
        <v/>
      </c>
      <c r="U36" t="str" cm="1">
        <f t="array" ref="U36">IFERROR(_xlfn._xlws.FILTER($N:$N,$O:$O=TEXT(U$2,0)),"")</f>
        <v/>
      </c>
      <c r="V36" t="str" cm="1">
        <f t="array" ref="V36">IFERROR(_xlfn._xlws.FILTER($N:$N,$O:$O=TEXT(V$2,0)),"")</f>
        <v/>
      </c>
      <c r="W36" t="str" cm="1">
        <f t="array" ref="W36">IFERROR(_xlfn._xlws.FILTER($N:$N,$O:$O=TEXT(W$2,0)),"")</f>
        <v/>
      </c>
      <c r="X36" t="str" cm="1">
        <f t="array" ref="X36">IFERROR(_xlfn._xlws.FILTER($N:$N,$O:$O=TEXT(X$2,0)),"")</f>
        <v/>
      </c>
      <c r="Y36" t="str" cm="1">
        <f t="array" ref="Y36">IFERROR(_xlfn._xlws.FILTER($N:$N,$O:$O=TEXT(Y$2,0)),"")</f>
        <v/>
      </c>
      <c r="Z36" t="str" cm="1">
        <f t="array" ref="Z36">IFERROR(_xlfn._xlws.FILTER($N:$N,$O:$O=TEXT(Z$2,0)),"")</f>
        <v/>
      </c>
      <c r="AA36" t="str" cm="1">
        <f t="array" ref="AA36">IFERROR(_xlfn._xlws.FILTER($N:$N,$O:$O=TEXT(AA$2,0)),"")</f>
        <v/>
      </c>
      <c r="AB36" t="str" cm="1">
        <f t="array" ref="AB36">IFERROR(_xlfn._xlws.FILTER($N:$N,$O:$O=TEXT(AB$2,0)),"")</f>
        <v/>
      </c>
      <c r="AC36" t="str" cm="1">
        <f t="array" ref="AC36">IFERROR(_xlfn._xlws.FILTER($N:$N,$O:$O=TEXT(AC$2,0)),"")</f>
        <v/>
      </c>
      <c r="AD36" t="str" cm="1">
        <f t="array" ref="AD36">IFERROR(_xlfn._xlws.FILTER($N:$N,$O:$O=TEXT(AD$2,0)),"")</f>
        <v/>
      </c>
      <c r="AE36" t="str" cm="1">
        <f t="array" ref="AE36">IFERROR(_xlfn._xlws.FILTER($N:$N,$O:$O=TEXT(AE$2,0)),"")</f>
        <v/>
      </c>
    </row>
    <row r="37" spans="1:31" x14ac:dyDescent="0.25">
      <c r="R37">
        <v>2</v>
      </c>
      <c r="S37">
        <v>80</v>
      </c>
    </row>
    <row r="38" spans="1:31" x14ac:dyDescent="0.25">
      <c r="R38">
        <v>3</v>
      </c>
      <c r="S38">
        <v>70</v>
      </c>
    </row>
    <row r="39" spans="1:31" x14ac:dyDescent="0.25">
      <c r="R39">
        <v>4</v>
      </c>
      <c r="S39">
        <v>55</v>
      </c>
    </row>
    <row r="40" spans="1:31" x14ac:dyDescent="0.25">
      <c r="R40">
        <v>5</v>
      </c>
      <c r="S40">
        <v>45</v>
      </c>
    </row>
    <row r="41" spans="1:31" x14ac:dyDescent="0.25">
      <c r="R41">
        <v>6</v>
      </c>
      <c r="S41">
        <v>40</v>
      </c>
    </row>
    <row r="42" spans="1:31" x14ac:dyDescent="0.25">
      <c r="R42">
        <v>7</v>
      </c>
      <c r="S42">
        <v>35</v>
      </c>
    </row>
    <row r="43" spans="1:31" x14ac:dyDescent="0.25">
      <c r="R43">
        <v>8</v>
      </c>
      <c r="S43">
        <v>30</v>
      </c>
    </row>
    <row r="44" spans="1:31" x14ac:dyDescent="0.25">
      <c r="R44">
        <v>9</v>
      </c>
      <c r="S44">
        <v>25</v>
      </c>
    </row>
    <row r="45" spans="1:31" x14ac:dyDescent="0.25">
      <c r="R45">
        <v>10</v>
      </c>
      <c r="S45">
        <v>20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65BEC3-3AF1-47B3-898D-9D32208E571B}">
  <sheetPr codeName="Arkusz11"/>
  <dimension ref="A1:AE45"/>
  <sheetViews>
    <sheetView topLeftCell="D1" workbookViewId="0">
      <selection activeCell="K14" sqref="K14"/>
    </sheetView>
  </sheetViews>
  <sheetFormatPr defaultRowHeight="15" x14ac:dyDescent="0.25"/>
  <cols>
    <col min="1" max="1" width="14.85546875" customWidth="1"/>
    <col min="2" max="2" width="13.140625" customWidth="1"/>
    <col min="3" max="3" width="28" customWidth="1"/>
    <col min="4" max="4" width="15.28515625" customWidth="1"/>
    <col min="5" max="5" width="27" customWidth="1"/>
    <col min="7" max="7" width="6.7109375" customWidth="1"/>
    <col min="8" max="8" width="17.28515625" customWidth="1"/>
    <col min="9" max="10" width="12.85546875" customWidth="1"/>
    <col min="11" max="11" width="17.85546875" bestFit="1" customWidth="1"/>
    <col min="12" max="13" width="13.140625" customWidth="1"/>
    <col min="14" max="14" width="17.85546875" bestFit="1" customWidth="1"/>
    <col min="15" max="15" width="13.140625" customWidth="1"/>
    <col min="20" max="21" width="20" customWidth="1"/>
    <col min="22" max="22" width="19.140625" customWidth="1"/>
    <col min="23" max="23" width="20.5703125" bestFit="1" customWidth="1"/>
    <col min="24" max="24" width="17.5703125" customWidth="1"/>
    <col min="26" max="26" width="21.5703125" bestFit="1" customWidth="1"/>
    <col min="27" max="27" width="20.85546875" bestFit="1" customWidth="1"/>
    <col min="28" max="28" width="19.5703125" customWidth="1"/>
  </cols>
  <sheetData>
    <row r="1" spans="1:31" x14ac:dyDescent="0.25">
      <c r="A1" s="63" t="s">
        <v>299</v>
      </c>
      <c r="B1" s="63"/>
      <c r="C1" s="63"/>
      <c r="D1" s="63"/>
      <c r="E1" s="54"/>
      <c r="F1" s="54"/>
      <c r="G1" s="54"/>
      <c r="H1" s="55"/>
      <c r="I1" s="55"/>
      <c r="J1" s="55"/>
      <c r="K1" s="56"/>
      <c r="L1" s="56"/>
      <c r="M1" s="56"/>
      <c r="N1" s="62"/>
      <c r="O1" s="62"/>
      <c r="P1" s="62"/>
    </row>
    <row r="2" spans="1:31" x14ac:dyDescent="0.25">
      <c r="R2" s="3" t="s">
        <v>24</v>
      </c>
      <c r="S2" s="3" t="s">
        <v>25</v>
      </c>
      <c r="T2" s="3" t="s">
        <v>304</v>
      </c>
      <c r="U2" s="3" t="s">
        <v>305</v>
      </c>
      <c r="V2" s="3" t="s">
        <v>306</v>
      </c>
      <c r="W2" s="3" t="s">
        <v>307</v>
      </c>
      <c r="X2" s="3" t="s">
        <v>308</v>
      </c>
      <c r="Y2" s="3" t="s">
        <v>66</v>
      </c>
      <c r="Z2" s="3" t="s">
        <v>68</v>
      </c>
      <c r="AA2" s="3" t="s">
        <v>71</v>
      </c>
      <c r="AB2" s="3" t="s">
        <v>309</v>
      </c>
      <c r="AC2" s="3" t="s">
        <v>310</v>
      </c>
      <c r="AD2" s="3" t="s">
        <v>311</v>
      </c>
      <c r="AE2" s="3" t="s">
        <v>312</v>
      </c>
    </row>
    <row r="3" spans="1:31" x14ac:dyDescent="0.25">
      <c r="A3" s="5" t="s">
        <v>257</v>
      </c>
      <c r="B3" s="5" t="s">
        <v>211</v>
      </c>
      <c r="C3" t="str">
        <f>_xlfn.TEXTJOIN(" ",1,A3,B3)</f>
        <v>GAWRACZYŃSKA Anna</v>
      </c>
      <c r="E3" s="1" t="s">
        <v>67</v>
      </c>
      <c r="F3" t="str">
        <f>_xlfn.XLOOKUP(E3,Licencje[Nazw i imię],Licencje[Kat],"",0)</f>
        <v>K55</v>
      </c>
      <c r="G3">
        <f>_xlfn.XLOOKUP(E3,$T$3:$T$12,$S$3:$S$12,_xlfn.XLOOKUP(E3,$U$3:$U$12,$S$3:$S$12,_xlfn.XLOOKUP(E3,$V$3:$V$12,$S$3:$S$12,_xlfn.XLOOKUP(E3,$W$3:$W$12,$S$3:$S$12,_xlfn.XLOOKUP(E3,$X$3:$X$12,$S$3:$S$12,_xlfn.XLOOKUP(E3,$Y$3:$Y$12,$S$3:$S$12,_xlfn.XLOOKUP(E3,$Z$3:$Z$12,$S$3:$S$12,_xlfn.XLOOKUP(E3,$AA$3:$AA$12,$S$3:$S$12,_xlfn.XLOOKUP(E3,$AB$3:$AB$12,$S$3:$S$12,_xlfn.XLOOKUP(E3,$AC$3:$AC$12,$S$3:$S$12,_xlfn.XLOOKUP(E3,$AD$3:$AD$12,$S$3:$S$12,_xlfn.XLOOKUP(E3,$AE$3:$AE$12,$S$3:$S$12,,0),0),0),0),0),0),0),0),0),0),0),0)</f>
        <v>100</v>
      </c>
      <c r="H3" s="4" t="s">
        <v>67</v>
      </c>
      <c r="I3" t="str">
        <f>_xlfn.XLOOKUP(H3,Licencje[Nazw i imię],Licencje[Kat],"",0)</f>
        <v>K55</v>
      </c>
      <c r="J3">
        <f>_xlfn.XLOOKUP(H3,$T$14:$T$23,$S$14:$S$23,_xlfn.XLOOKUP(H3,$U$14:$U$23,$S$14:$S$23,_xlfn.XLOOKUP(H3,$V$14:$V$23,$S$14:$S$23,_xlfn.XLOOKUP(H3,$W$14:$W$23,$S$14:$S$23,_xlfn.XLOOKUP(H3,$X$14:$X$23,$S$14:$S$23,_xlfn.XLOOKUP(H3,$Y$14:$Y$23,$S$14:$S$23,_xlfn.XLOOKUP(H3,$Z$14:$Z$23,$S$14:$S$23,_xlfn.XLOOKUP(H3,$AA$14:$AA$23,$S$14:$S$23,_xlfn.XLOOKUP(H3,$AB$14:$AB$23,$S$14:$S$23,_xlfn.XLOOKUP(H3,$AC$14:$AC$23,$S$14:$S$23,_xlfn.XLOOKUP(H3,$AD$14:$AD$23,$S$14:$S$23,_xlfn.XLOOKUP(H3,$AE$14:$AE$23,$S$14:$S$23,,0),0),0),0),0),0),0),0),0),0),0),0)</f>
        <v>100</v>
      </c>
      <c r="K3" s="4" t="s">
        <v>72</v>
      </c>
      <c r="L3" t="str">
        <f>_xlfn.XLOOKUP(K3,Licencje[Nazw i imię],Licencje[Kat],"",0)</f>
        <v>K70</v>
      </c>
      <c r="M3">
        <f>_xlfn.XLOOKUP(K3,$T$25:$T$34,$S$25:$S$34,_xlfn.XLOOKUP(K3,$U$25:$U$34,$S$25:$S$34,_xlfn.XLOOKUP(K3,$V$25:$V$34,$S$25:$S$34,_xlfn.XLOOKUP(K3,$W$25:$W$34,$S$25:$S$34,_xlfn.XLOOKUP(K3,$X$25:$X$34,$S$25:$S$34,_xlfn.XLOOKUP(K3,$Y$25:$Y$34,$S$25:$S$34,_xlfn.XLOOKUP(K3,$Z$25:$Z$34,$S$25:$S$34,_xlfn.XLOOKUP(K3,$AA$25:$AA$34,$S$25:$S$34,_xlfn.XLOOKUP(K3,$AB$25:$AB$34,$S$25:$S$34,_xlfn.XLOOKUP(K3,$AC$25:$AC$34,$S$25:$S$34,_xlfn.XLOOKUP(K3,$AD$25:$AD$34,$S$25:$S$34,_xlfn.XLOOKUP(K3,$AE$25:$AE$34,$S$25:$S$34,,0),0),0),0),0),0),0),0),0),0),0),0)</f>
        <v>100</v>
      </c>
      <c r="N3" s="1"/>
      <c r="O3" t="str">
        <f>_xlfn.XLOOKUP(N3,Licencje[Nazw i imię],Licencje[Kat],"",0)</f>
        <v/>
      </c>
      <c r="P3">
        <f t="shared" ref="P3:P26" si="0">_xlfn.XLOOKUP(N3,$T$36:$T$45,$S$36:$S$45,_xlfn.XLOOKUP(N3,$U$36:$U$45,$S$36:$S$45,_xlfn.XLOOKUP(N3,$V$36:$V$45,$S$36:$S$45,_xlfn.XLOOKUP(N3,$W$36:$W$45,$S$36:$S$45,_xlfn.XLOOKUP(N3,$X$36:$X$45,$S$36:$S$45,_xlfn.XLOOKUP(N3,$Y$36:$Y$45,$S$36:$S$45,_xlfn.XLOOKUP(N3,$Z$36:$Z$45,$S$36:$S$45,_xlfn.XLOOKUP(N3,$AA$36:$AA$45,$S$36:$S$45,_xlfn.XLOOKUP(N3,$AB$36:$AB$45,$S$36:$S$45,_xlfn.XLOOKUP(N3,$AC$36:$AC$45,$S$36:$S$45,_xlfn.XLOOKUP(N3,$AD$36:$AD$45,$S$36:$S$45,_xlfn.XLOOKUP(N3,$AE$36:$AE$45,$S$36:$S$45,,0),0),0),0),0),0),0),0),0),0),0),0)</f>
        <v>80</v>
      </c>
      <c r="R3">
        <v>1</v>
      </c>
      <c r="S3">
        <v>100</v>
      </c>
      <c r="T3" t="str" cm="1">
        <f t="array" ref="T3">IFERROR(_xlfn._xlws.FILTER($E:$E,$F:$F=TEXT(T$2,0)),"")</f>
        <v/>
      </c>
      <c r="U3" t="str" cm="1">
        <f t="array" ref="U3">IFERROR(_xlfn._xlws.FILTER($E:$E,$F:$F=TEXT(U$2,0)),"")</f>
        <v/>
      </c>
      <c r="V3" t="str" cm="1">
        <f t="array" ref="V3">IFERROR(_xlfn._xlws.FILTER($E:$E,$F:$F=TEXT(V$2,0)),"")</f>
        <v/>
      </c>
      <c r="W3" t="str" cm="1">
        <f t="array" ref="W3">IFERROR(_xlfn._xlws.FILTER($E:$E,$F:$F=TEXT(W$2,0)),"")</f>
        <v>WEŁNICKA Magdalena</v>
      </c>
      <c r="X3" t="str" cm="1">
        <f t="array" ref="X3">IFERROR(_xlfn._xlws.FILTER($E:$E,$F:$F=TEXT(X$2,0)),"")</f>
        <v/>
      </c>
      <c r="Y3" t="str" cm="1">
        <f t="array" ref="Y3">IFERROR(_xlfn._xlws.FILTER($E:$E,$F:$F=TEXT(Y$2,0)),"")</f>
        <v>GADOMSKA Anna</v>
      </c>
      <c r="Z3" t="str" cm="1">
        <f t="array" ref="Z3">IFERROR(_xlfn._xlws.FILTER($E:$E,$F:$F=TEXT(Z$2,0)),"")</f>
        <v>SZAREJKO Anna</v>
      </c>
      <c r="AA3" t="str" cm="1">
        <f t="array" ref="AA3">IFERROR(_xlfn._xlws.FILTER($E:$E,$F:$F=TEXT(AA$2,0)),"")</f>
        <v>JANKO-MIELCARSKA Ewa</v>
      </c>
      <c r="AB3" t="str" cm="1">
        <f t="array" ref="AB3">IFERROR(_xlfn._xlws.FILTER($E:$E,$F:$F=TEXT(AB$2,0)),"")</f>
        <v>GAWRACZYŃSKA Anna</v>
      </c>
      <c r="AC3" t="str" cm="1">
        <f t="array" ref="AC3">IFERROR(_xlfn._xlws.FILTER($E:$E,$F:$F=TEXT(AC$2,0)),"")</f>
        <v/>
      </c>
      <c r="AD3" t="str" cm="1">
        <f t="array" ref="AD3">IFERROR(_xlfn._xlws.FILTER($E:$E,$F:$F=TEXT(AD$2,0)),"")</f>
        <v/>
      </c>
      <c r="AE3" t="str" cm="1">
        <f t="array" ref="AE3">IFERROR(_xlfn._xlws.FILTER($E:$E,$F:$F=TEXT(AE$2,0)),"")</f>
        <v/>
      </c>
    </row>
    <row r="4" spans="1:31" x14ac:dyDescent="0.25">
      <c r="A4" s="5" t="s">
        <v>205</v>
      </c>
      <c r="B4" s="5" t="s">
        <v>206</v>
      </c>
      <c r="C4" t="str">
        <f t="shared" ref="C4:C34" si="1">_xlfn.TEXTJOIN(" ",1,A4,B4)</f>
        <v>STASZKIEWICZ Elżbieta</v>
      </c>
      <c r="E4" s="2" t="s">
        <v>72</v>
      </c>
      <c r="F4" t="str">
        <f>_xlfn.XLOOKUP(E4,Licencje[Nazw i imię],Licencje[Kat],"",0)</f>
        <v>K70</v>
      </c>
      <c r="G4">
        <f t="shared" ref="G4:G26" si="2">_xlfn.XLOOKUP(E4,$T$3:$T$12,$S$3:$S$12,_xlfn.XLOOKUP(E4,$U$3:$U$12,$S$3:$S$12,_xlfn.XLOOKUP(E4,$V$3:$V$12,$S$3:$S$12,_xlfn.XLOOKUP(E4,$W$3:$W$12,$S$3:$S$12,_xlfn.XLOOKUP(E4,$X$3:$X$12,$S$3:$S$12,_xlfn.XLOOKUP(E4,$Y$3:$Y$12,$S$3:$S$12,_xlfn.XLOOKUP(E4,$Z$3:$Z$12,$S$3:$S$12,_xlfn.XLOOKUP(E4,$AA$3:$AA$12,$S$3:$S$12,_xlfn.XLOOKUP(E4,$AB$3:$AB$12,$S$3:$S$12,_xlfn.XLOOKUP(E4,$AC$3:$AC$12,$S$3:$S$12,_xlfn.XLOOKUP(E4,$AD$3:$AD$12,$S$3:$S$12,_xlfn.XLOOKUP(E4,$AE$3:$AE$12,$S$3:$S$12,,0),0),0),0),0),0),0),0),0),0),0),0)</f>
        <v>100</v>
      </c>
      <c r="H4" s="4" t="s">
        <v>380</v>
      </c>
      <c r="I4" t="str">
        <f>_xlfn.XLOOKUP(H4,Licencje[Nazw i imię],Licencje[Kat],"",0)</f>
        <v>K60</v>
      </c>
      <c r="J4">
        <f t="shared" ref="J4:J26" si="3">_xlfn.XLOOKUP(H4,$T$14:$T$23,$S$14:$S$23,_xlfn.XLOOKUP(H4,$U$14:$U$23,$S$14:$S$23,_xlfn.XLOOKUP(H4,$V$14:$V$23,$S$14:$S$23,_xlfn.XLOOKUP(H4,$W$14:$W$23,$S$14:$S$23,_xlfn.XLOOKUP(H4,$X$14:$X$23,$S$14:$S$23,_xlfn.XLOOKUP(H4,$Y$14:$Y$23,$S$14:$S$23,_xlfn.XLOOKUP(H4,$Z$14:$Z$23,$S$14:$S$23,_xlfn.XLOOKUP(H4,$AA$14:$AA$23,$S$14:$S$23,_xlfn.XLOOKUP(H4,$AB$14:$AB$23,$S$14:$S$23,_xlfn.XLOOKUP(H4,$AC$14:$AC$23,$S$14:$S$23,_xlfn.XLOOKUP(H4,$AD$14:$AD$23,$S$14:$S$23,_xlfn.XLOOKUP(H4,$AE$14:$AE$23,$S$14:$S$23,,0),0),0),0),0),0),0),0),0),0),0),0)</f>
        <v>100</v>
      </c>
      <c r="K4" s="4" t="s">
        <v>316</v>
      </c>
      <c r="L4" t="str">
        <f>_xlfn.XLOOKUP(K4,Licencje[Nazw i imię],Licencje[Kat],"",0)</f>
        <v>K45</v>
      </c>
      <c r="M4">
        <f t="shared" ref="M4:M26" si="4">_xlfn.XLOOKUP(K4,$T$25:$T$34,$S$25:$S$34,_xlfn.XLOOKUP(K4,$U$25:$U$34,$S$25:$S$34,_xlfn.XLOOKUP(K4,$V$25:$V$34,$S$25:$S$34,_xlfn.XLOOKUP(K4,$W$25:$W$34,$S$25:$S$34,_xlfn.XLOOKUP(K4,$X$25:$X$34,$S$25:$S$34,_xlfn.XLOOKUP(K4,$Y$25:$Y$34,$S$25:$S$34,_xlfn.XLOOKUP(K4,$Z$25:$Z$34,$S$25:$S$34,_xlfn.XLOOKUP(K4,$AA$25:$AA$34,$S$25:$S$34,_xlfn.XLOOKUP(K4,$AB$25:$AB$34,$S$25:$S$34,_xlfn.XLOOKUP(K4,$AC$25:$AC$34,$S$25:$S$34,_xlfn.XLOOKUP(K4,$AD$25:$AD$34,$S$25:$S$34,_xlfn.XLOOKUP(K4,$AE$25:$AE$34,$S$25:$S$34,,0),0),0),0),0),0),0),0),0),0),0),0)</f>
        <v>100</v>
      </c>
      <c r="N4" s="2"/>
      <c r="O4" t="str">
        <f>_xlfn.XLOOKUP(N4,Licencje[Nazw i imię],Licencje[Kat],"",0)</f>
        <v/>
      </c>
      <c r="P4">
        <f t="shared" si="0"/>
        <v>80</v>
      </c>
      <c r="R4">
        <v>2</v>
      </c>
      <c r="S4">
        <v>80</v>
      </c>
    </row>
    <row r="5" spans="1:31" x14ac:dyDescent="0.25">
      <c r="A5" s="5" t="s">
        <v>254</v>
      </c>
      <c r="B5" s="5" t="s">
        <v>255</v>
      </c>
      <c r="C5" t="str">
        <f t="shared" si="1"/>
        <v>JANKO-MIELCARSKA Ewa</v>
      </c>
      <c r="E5" s="1" t="s">
        <v>70</v>
      </c>
      <c r="F5" t="str">
        <f>_xlfn.XLOOKUP(E5,Licencje[Nazw i imię],Licencje[Kat],"",0)</f>
        <v>K65</v>
      </c>
      <c r="G5">
        <f t="shared" si="2"/>
        <v>100</v>
      </c>
      <c r="H5" s="4" t="s">
        <v>303</v>
      </c>
      <c r="I5" t="str">
        <f>_xlfn.XLOOKUP(H5,Licencje[Nazw i imię],Licencje[Kat],"",0)</f>
        <v>K45</v>
      </c>
      <c r="J5">
        <f t="shared" si="3"/>
        <v>100</v>
      </c>
      <c r="K5" s="4" t="s">
        <v>70</v>
      </c>
      <c r="L5" t="str">
        <f>_xlfn.XLOOKUP(K5,Licencje[Nazw i imię],Licencje[Kat],"",0)</f>
        <v>K65</v>
      </c>
      <c r="M5">
        <f t="shared" si="4"/>
        <v>100</v>
      </c>
      <c r="N5" s="1"/>
      <c r="O5" t="str">
        <f>_xlfn.XLOOKUP(N5,Licencje[Nazw i imię],Licencje[Kat],"",0)</f>
        <v/>
      </c>
      <c r="P5">
        <f t="shared" si="0"/>
        <v>80</v>
      </c>
      <c r="R5">
        <v>3</v>
      </c>
      <c r="S5">
        <v>70</v>
      </c>
    </row>
    <row r="6" spans="1:31" x14ac:dyDescent="0.25">
      <c r="A6" s="5" t="s">
        <v>239</v>
      </c>
      <c r="B6" s="5" t="s">
        <v>211</v>
      </c>
      <c r="C6" t="str">
        <f t="shared" si="1"/>
        <v>STANKIEWICZ Anna</v>
      </c>
      <c r="E6" s="2" t="s">
        <v>380</v>
      </c>
      <c r="F6" t="str">
        <f>_xlfn.XLOOKUP(E6,Licencje[Nazw i imię],Licencje[Kat],"",0)</f>
        <v>K60</v>
      </c>
      <c r="G6">
        <f t="shared" si="2"/>
        <v>100</v>
      </c>
      <c r="I6" t="str">
        <f>_xlfn.XLOOKUP(H6,Licencje[Nazw i imię],Licencje[Kat],"",0)</f>
        <v/>
      </c>
      <c r="J6">
        <f t="shared" si="3"/>
        <v>80</v>
      </c>
      <c r="K6" s="4" t="s">
        <v>69</v>
      </c>
      <c r="L6" t="str">
        <f>_xlfn.XLOOKUP(K6,Licencje[Nazw i imię],Licencje[Kat],"",0)</f>
        <v>K65</v>
      </c>
      <c r="M6">
        <f t="shared" si="4"/>
        <v>80</v>
      </c>
      <c r="N6" s="2"/>
      <c r="O6" t="str">
        <f>_xlfn.XLOOKUP(N6,Licencje[Nazw i imię],Licencje[Kat],"",0)</f>
        <v/>
      </c>
      <c r="P6">
        <f t="shared" si="0"/>
        <v>80</v>
      </c>
      <c r="R6">
        <v>4</v>
      </c>
      <c r="S6">
        <v>55</v>
      </c>
    </row>
    <row r="7" spans="1:31" x14ac:dyDescent="0.25">
      <c r="A7" s="5" t="s">
        <v>107</v>
      </c>
      <c r="B7" s="5" t="s">
        <v>108</v>
      </c>
      <c r="C7" t="str">
        <f t="shared" si="1"/>
        <v>WEŁNICKA Magdalena</v>
      </c>
      <c r="E7" s="1" t="s">
        <v>303</v>
      </c>
      <c r="F7" t="str">
        <f>_xlfn.XLOOKUP(E7,Licencje[Nazw i imię],Licencje[Kat],"",0)</f>
        <v>K45</v>
      </c>
      <c r="G7">
        <f t="shared" si="2"/>
        <v>100</v>
      </c>
      <c r="I7" t="str">
        <f>_xlfn.XLOOKUP(H7,Licencje[Nazw i imię],Licencje[Kat],"",0)</f>
        <v/>
      </c>
      <c r="J7">
        <f t="shared" si="3"/>
        <v>80</v>
      </c>
      <c r="K7" s="4" t="s">
        <v>303</v>
      </c>
      <c r="L7" t="str">
        <f>_xlfn.XLOOKUP(K7,Licencje[Nazw i imię],Licencje[Kat],"",0)</f>
        <v>K45</v>
      </c>
      <c r="M7">
        <f t="shared" si="4"/>
        <v>80</v>
      </c>
      <c r="N7" s="1"/>
      <c r="O7" t="str">
        <f>_xlfn.XLOOKUP(N7,Licencje[Nazw i imię],Licencje[Kat],"",0)</f>
        <v/>
      </c>
      <c r="P7">
        <f t="shared" si="0"/>
        <v>80</v>
      </c>
      <c r="R7">
        <v>5</v>
      </c>
      <c r="S7">
        <v>45</v>
      </c>
    </row>
    <row r="8" spans="1:31" x14ac:dyDescent="0.25">
      <c r="A8" s="5"/>
      <c r="B8" s="5"/>
      <c r="C8" t="str">
        <f t="shared" si="1"/>
        <v/>
      </c>
      <c r="E8" s="2"/>
      <c r="F8" t="str">
        <f>_xlfn.XLOOKUP(E8,Licencje[Nazw i imię],Licencje[Kat],"",0)</f>
        <v/>
      </c>
      <c r="G8">
        <f t="shared" si="2"/>
        <v>80</v>
      </c>
      <c r="I8" t="str">
        <f>_xlfn.XLOOKUP(H8,Licencje[Nazw i imię],Licencje[Kat],"",0)</f>
        <v/>
      </c>
      <c r="J8">
        <f t="shared" si="3"/>
        <v>80</v>
      </c>
      <c r="K8" s="4"/>
      <c r="L8" t="str">
        <f>_xlfn.XLOOKUP(K8,Licencje[Nazw i imię],Licencje[Kat],"",0)</f>
        <v/>
      </c>
      <c r="M8">
        <f t="shared" si="4"/>
        <v>80</v>
      </c>
      <c r="N8" s="2"/>
      <c r="O8" t="str">
        <f>_xlfn.XLOOKUP(N8,Licencje[Nazw i imię],Licencje[Kat],"",0)</f>
        <v/>
      </c>
      <c r="P8">
        <f t="shared" si="0"/>
        <v>80</v>
      </c>
      <c r="R8">
        <v>6</v>
      </c>
      <c r="S8">
        <v>40</v>
      </c>
    </row>
    <row r="9" spans="1:31" x14ac:dyDescent="0.25">
      <c r="A9" s="5"/>
      <c r="B9" s="5"/>
      <c r="C9" t="str">
        <f t="shared" si="1"/>
        <v/>
      </c>
      <c r="E9" s="1"/>
      <c r="F9" t="str">
        <f>_xlfn.XLOOKUP(E9,Licencje[Nazw i imię],Licencje[Kat],"",0)</f>
        <v/>
      </c>
      <c r="G9">
        <f t="shared" si="2"/>
        <v>80</v>
      </c>
      <c r="I9" t="str">
        <f>_xlfn.XLOOKUP(H9,Licencje[Nazw i imię],Licencje[Kat],"",0)</f>
        <v/>
      </c>
      <c r="J9">
        <f t="shared" si="3"/>
        <v>80</v>
      </c>
      <c r="K9" s="4"/>
      <c r="L9" t="str">
        <f>_xlfn.XLOOKUP(K9,Licencje[Nazw i imię],Licencje[Kat],"",0)</f>
        <v/>
      </c>
      <c r="M9">
        <f t="shared" si="4"/>
        <v>80</v>
      </c>
      <c r="N9" s="1"/>
      <c r="O9" t="str">
        <f>_xlfn.XLOOKUP(N9,Licencje[Nazw i imię],Licencje[Kat],"",0)</f>
        <v/>
      </c>
      <c r="P9">
        <f t="shared" si="0"/>
        <v>80</v>
      </c>
      <c r="R9">
        <v>7</v>
      </c>
      <c r="S9">
        <v>35</v>
      </c>
    </row>
    <row r="10" spans="1:31" x14ac:dyDescent="0.25">
      <c r="A10" s="5"/>
      <c r="B10" s="5"/>
      <c r="C10" t="str">
        <f t="shared" si="1"/>
        <v/>
      </c>
      <c r="E10" s="2"/>
      <c r="F10" t="str">
        <f>_xlfn.XLOOKUP(E10,Licencje[Nazw i imię],Licencje[Kat],"",0)</f>
        <v/>
      </c>
      <c r="G10">
        <f t="shared" si="2"/>
        <v>80</v>
      </c>
      <c r="I10" t="str">
        <f>_xlfn.XLOOKUP(H10,Licencje[Nazw i imię],Licencje[Kat],"",0)</f>
        <v/>
      </c>
      <c r="J10">
        <f t="shared" si="3"/>
        <v>80</v>
      </c>
      <c r="K10" s="4"/>
      <c r="L10" t="str">
        <f>_xlfn.XLOOKUP(K10,Licencje[Nazw i imię],Licencje[Kat],"",0)</f>
        <v/>
      </c>
      <c r="M10">
        <f t="shared" si="4"/>
        <v>80</v>
      </c>
      <c r="N10" s="2"/>
      <c r="O10" t="str">
        <f>_xlfn.XLOOKUP(N10,Licencje[Nazw i imię],Licencje[Kat],"",0)</f>
        <v/>
      </c>
      <c r="P10">
        <f t="shared" si="0"/>
        <v>80</v>
      </c>
      <c r="R10">
        <v>8</v>
      </c>
      <c r="S10">
        <v>30</v>
      </c>
    </row>
    <row r="11" spans="1:31" x14ac:dyDescent="0.25">
      <c r="A11" s="5"/>
      <c r="B11" s="5"/>
      <c r="C11" t="str">
        <f t="shared" si="1"/>
        <v/>
      </c>
      <c r="E11" s="1"/>
      <c r="F11" t="str">
        <f>_xlfn.XLOOKUP(E11,Licencje[Nazw i imię],Licencje[Kat],"",0)</f>
        <v/>
      </c>
      <c r="G11">
        <f t="shared" si="2"/>
        <v>80</v>
      </c>
      <c r="I11" t="str">
        <f>_xlfn.XLOOKUP(H11,Licencje[Nazw i imię],Licencje[Kat],"",0)</f>
        <v/>
      </c>
      <c r="J11">
        <f t="shared" si="3"/>
        <v>80</v>
      </c>
      <c r="K11" s="4"/>
      <c r="L11" t="str">
        <f>_xlfn.XLOOKUP(K11,Licencje[Nazw i imię],Licencje[Kat],"",0)</f>
        <v/>
      </c>
      <c r="M11">
        <f t="shared" si="4"/>
        <v>80</v>
      </c>
      <c r="N11" s="1"/>
      <c r="O11" t="str">
        <f>_xlfn.XLOOKUP(N11,Licencje[Nazw i imię],Licencje[Kat],"",0)</f>
        <v/>
      </c>
      <c r="P11">
        <f t="shared" si="0"/>
        <v>80</v>
      </c>
      <c r="R11">
        <v>9</v>
      </c>
      <c r="S11">
        <v>25</v>
      </c>
    </row>
    <row r="12" spans="1:31" x14ac:dyDescent="0.25">
      <c r="A12" s="5"/>
      <c r="B12" s="5"/>
      <c r="C12" t="str">
        <f t="shared" si="1"/>
        <v/>
      </c>
      <c r="E12" s="2"/>
      <c r="F12" t="str">
        <f>_xlfn.XLOOKUP(E12,Licencje[Nazw i imię],Licencje[Kat],"",0)</f>
        <v/>
      </c>
      <c r="G12">
        <f t="shared" si="2"/>
        <v>80</v>
      </c>
      <c r="I12" t="str">
        <f>_xlfn.XLOOKUP(H12,Licencje[Nazw i imię],Licencje[Kat],"",0)</f>
        <v/>
      </c>
      <c r="J12">
        <f t="shared" si="3"/>
        <v>80</v>
      </c>
      <c r="K12" s="4"/>
      <c r="L12" t="str">
        <f>_xlfn.XLOOKUP(K12,Licencje[Nazw i imię],Licencje[Kat],"",0)</f>
        <v/>
      </c>
      <c r="M12">
        <f t="shared" si="4"/>
        <v>80</v>
      </c>
      <c r="N12" s="2"/>
      <c r="O12" t="str">
        <f>_xlfn.XLOOKUP(N12,Licencje[Nazw i imię],Licencje[Kat],"",0)</f>
        <v/>
      </c>
      <c r="P12">
        <f t="shared" si="0"/>
        <v>80</v>
      </c>
      <c r="R12">
        <v>10</v>
      </c>
      <c r="S12">
        <v>20</v>
      </c>
    </row>
    <row r="13" spans="1:31" x14ac:dyDescent="0.25">
      <c r="A13" s="5"/>
      <c r="B13" s="5"/>
      <c r="C13" t="str">
        <f t="shared" si="1"/>
        <v/>
      </c>
      <c r="E13" s="1"/>
      <c r="F13" t="str">
        <f>_xlfn.XLOOKUP(E13,Licencje[Nazw i imię],Licencje[Kat],"",0)</f>
        <v/>
      </c>
      <c r="G13">
        <f t="shared" si="2"/>
        <v>80</v>
      </c>
      <c r="I13" t="str">
        <f>_xlfn.XLOOKUP(H13,Licencje[Nazw i imię],Licencje[Kat],"",0)</f>
        <v/>
      </c>
      <c r="J13">
        <f t="shared" si="3"/>
        <v>80</v>
      </c>
      <c r="K13" s="4"/>
      <c r="L13" t="str">
        <f>_xlfn.XLOOKUP(K13,Licencje[Nazw i imię],Licencje[Kat],"",0)</f>
        <v/>
      </c>
      <c r="M13">
        <f t="shared" si="4"/>
        <v>80</v>
      </c>
      <c r="N13" s="1"/>
      <c r="O13" t="str">
        <f>_xlfn.XLOOKUP(N13,Licencje[Nazw i imię],Licencje[Kat],"",0)</f>
        <v/>
      </c>
      <c r="P13">
        <f t="shared" si="0"/>
        <v>80</v>
      </c>
    </row>
    <row r="14" spans="1:31" x14ac:dyDescent="0.25">
      <c r="A14" s="5"/>
      <c r="B14" s="5"/>
      <c r="C14" t="str">
        <f t="shared" si="1"/>
        <v/>
      </c>
      <c r="E14" s="2"/>
      <c r="F14" t="str">
        <f>_xlfn.XLOOKUP(E14,Licencje[Nazw i imię],Licencje[Kat],"",0)</f>
        <v/>
      </c>
      <c r="G14">
        <f t="shared" si="2"/>
        <v>80</v>
      </c>
      <c r="I14" t="str">
        <f>_xlfn.XLOOKUP(H14,Licencje[Nazw i imię],Licencje[Kat],"",0)</f>
        <v/>
      </c>
      <c r="J14">
        <f t="shared" si="3"/>
        <v>80</v>
      </c>
      <c r="L14" t="str">
        <f>_xlfn.XLOOKUP(K14,Licencje[Nazw i imię],Licencje[Kat],"",0)</f>
        <v/>
      </c>
      <c r="M14">
        <f t="shared" si="4"/>
        <v>80</v>
      </c>
      <c r="O14" t="str">
        <f>_xlfn.XLOOKUP(N14,Licencje[Nazw i imię],Licencje[Kat],"",0)</f>
        <v/>
      </c>
      <c r="P14">
        <f t="shared" si="0"/>
        <v>80</v>
      </c>
      <c r="R14">
        <v>1</v>
      </c>
      <c r="S14">
        <v>100</v>
      </c>
      <c r="T14" t="str" cm="1">
        <f t="array" ref="T14">IFERROR(_xlfn._xlws.FILTER($H:$H,$I:$I=TEXT(T$2,0)),"")</f>
        <v/>
      </c>
      <c r="U14" t="str" cm="1">
        <f t="array" ref="U14">IFERROR(_xlfn._xlws.FILTER($H:$H,$I:$I=TEXT(U$2,0)),"")</f>
        <v/>
      </c>
      <c r="V14" t="str" cm="1">
        <f t="array" ref="V14">IFERROR(_xlfn._xlws.FILTER($H:$H,$I:$I=TEXT(V$2,0)),"")</f>
        <v/>
      </c>
      <c r="W14" t="str" cm="1">
        <f t="array" ref="W14">IFERROR(_xlfn._xlws.FILTER($H:$H,$I:$I=TEXT(W$2,0)),"")</f>
        <v>WEŁNICKA Magdalena</v>
      </c>
      <c r="X14" t="str" cm="1">
        <f t="array" ref="X14">IFERROR(_xlfn._xlws.FILTER($H:$H,$I:$I=TEXT(X$2,0)),"")</f>
        <v/>
      </c>
      <c r="Y14" t="str" cm="1">
        <f t="array" ref="Y14">IFERROR(_xlfn._xlws.FILTER($H:$H,$I:$I=TEXT(Y$2,0)),"")</f>
        <v>GADOMSKA Anna</v>
      </c>
      <c r="Z14" t="str" cm="1">
        <f t="array" ref="Z14">IFERROR(_xlfn._xlws.FILTER($H:$H,$I:$I=TEXT(Z$2,0)),"")</f>
        <v>SZAREJKO Anna</v>
      </c>
      <c r="AA14" t="str" cm="1">
        <f t="array" ref="AA14">IFERROR(_xlfn._xlws.FILTER($H:$H,$I:$I=TEXT(AA$2,0)),"")</f>
        <v/>
      </c>
      <c r="AB14" t="str" cm="1">
        <f t="array" ref="AB14">IFERROR(_xlfn._xlws.FILTER($H:$H,$I:$I=TEXT(AB$2,0)),"")</f>
        <v/>
      </c>
      <c r="AC14" t="str" cm="1">
        <f t="array" ref="AC14">IFERROR(_xlfn._xlws.FILTER($H:$H,$I:$I=TEXT(AC$2,0)),"")</f>
        <v/>
      </c>
      <c r="AD14" t="str" cm="1">
        <f t="array" ref="AD14">IFERROR(_xlfn._xlws.FILTER($H:$H,$I:$I=TEXT(AD$2,0)),"")</f>
        <v/>
      </c>
      <c r="AE14" t="str" cm="1">
        <f t="array" ref="AE14">IFERROR(_xlfn._xlws.FILTER($H:$H,$I:$I=TEXT(AE$2,0)),"")</f>
        <v/>
      </c>
    </row>
    <row r="15" spans="1:31" x14ac:dyDescent="0.25">
      <c r="A15" s="5"/>
      <c r="B15" s="5"/>
      <c r="C15" t="str">
        <f t="shared" si="1"/>
        <v/>
      </c>
      <c r="E15" s="1"/>
      <c r="F15" t="str">
        <f>_xlfn.XLOOKUP(E15,Licencje[Nazw i imię],Licencje[Kat],"",0)</f>
        <v/>
      </c>
      <c r="G15">
        <f t="shared" si="2"/>
        <v>80</v>
      </c>
      <c r="I15" t="str">
        <f>_xlfn.XLOOKUP(H15,Licencje[Nazw i imię],Licencje[Kat],"",0)</f>
        <v/>
      </c>
      <c r="J15">
        <f t="shared" si="3"/>
        <v>80</v>
      </c>
      <c r="L15" t="str">
        <f>_xlfn.XLOOKUP(K15,Licencje[Nazw i imię],Licencje[Kat],"",0)</f>
        <v/>
      </c>
      <c r="M15">
        <f t="shared" si="4"/>
        <v>80</v>
      </c>
      <c r="O15" t="str">
        <f>_xlfn.XLOOKUP(N15,Licencje[Nazw i imię],Licencje[Kat],"",0)</f>
        <v/>
      </c>
      <c r="P15">
        <f t="shared" si="0"/>
        <v>80</v>
      </c>
      <c r="R15">
        <v>2</v>
      </c>
      <c r="S15">
        <v>80</v>
      </c>
    </row>
    <row r="16" spans="1:31" x14ac:dyDescent="0.25">
      <c r="A16" s="5"/>
      <c r="B16" s="5"/>
      <c r="C16" t="str">
        <f t="shared" si="1"/>
        <v/>
      </c>
      <c r="E16" s="2"/>
      <c r="F16" t="str">
        <f>_xlfn.XLOOKUP(E16,Licencje[Nazw i imię],Licencje[Kat],"",0)</f>
        <v/>
      </c>
      <c r="G16">
        <f t="shared" si="2"/>
        <v>80</v>
      </c>
      <c r="I16" t="str">
        <f>_xlfn.XLOOKUP(H16,Licencje[Nazw i imię],Licencje[Kat],"",0)</f>
        <v/>
      </c>
      <c r="J16">
        <f t="shared" si="3"/>
        <v>80</v>
      </c>
      <c r="L16" t="str">
        <f>_xlfn.XLOOKUP(K16,Licencje[Nazw i imię],Licencje[Kat],"",0)</f>
        <v/>
      </c>
      <c r="M16">
        <f t="shared" si="4"/>
        <v>80</v>
      </c>
      <c r="O16" t="str">
        <f>_xlfn.XLOOKUP(N16,Licencje[Nazw i imię],Licencje[Kat],"",0)</f>
        <v/>
      </c>
      <c r="P16">
        <f t="shared" si="0"/>
        <v>80</v>
      </c>
      <c r="R16">
        <v>3</v>
      </c>
      <c r="S16">
        <v>70</v>
      </c>
    </row>
    <row r="17" spans="1:31" x14ac:dyDescent="0.25">
      <c r="A17" s="5"/>
      <c r="B17" s="5"/>
      <c r="C17" t="str">
        <f t="shared" si="1"/>
        <v/>
      </c>
      <c r="E17" s="1"/>
      <c r="F17" t="str">
        <f>_xlfn.XLOOKUP(E17,Licencje[Nazw i imię],Licencje[Kat],"",0)</f>
        <v/>
      </c>
      <c r="G17">
        <f t="shared" si="2"/>
        <v>80</v>
      </c>
      <c r="I17" t="str">
        <f>_xlfn.XLOOKUP(H17,Licencje[Nazw i imię],Licencje[Kat],"",0)</f>
        <v/>
      </c>
      <c r="J17">
        <f t="shared" si="3"/>
        <v>80</v>
      </c>
      <c r="L17" t="str">
        <f>_xlfn.XLOOKUP(K17,Licencje[Nazw i imię],Licencje[Kat],"",0)</f>
        <v/>
      </c>
      <c r="M17">
        <f t="shared" si="4"/>
        <v>80</v>
      </c>
      <c r="O17" t="str">
        <f>_xlfn.XLOOKUP(N17,Licencje[Nazw i imię],Licencje[Kat],"",0)</f>
        <v/>
      </c>
      <c r="P17">
        <f t="shared" si="0"/>
        <v>80</v>
      </c>
      <c r="R17">
        <v>4</v>
      </c>
      <c r="S17">
        <v>55</v>
      </c>
    </row>
    <row r="18" spans="1:31" x14ac:dyDescent="0.25">
      <c r="A18" s="5"/>
      <c r="B18" s="5"/>
      <c r="C18" t="str">
        <f t="shared" si="1"/>
        <v/>
      </c>
      <c r="E18" s="2"/>
      <c r="F18" t="str">
        <f>_xlfn.XLOOKUP(E18,Licencje[Nazw i imię],Licencje[Kat],"",0)</f>
        <v/>
      </c>
      <c r="G18">
        <f t="shared" si="2"/>
        <v>80</v>
      </c>
      <c r="I18" t="str">
        <f>_xlfn.XLOOKUP(H18,Licencje[Nazw i imię],Licencje[Kat],"",0)</f>
        <v/>
      </c>
      <c r="J18">
        <f t="shared" si="3"/>
        <v>80</v>
      </c>
      <c r="L18" t="str">
        <f>_xlfn.XLOOKUP(K18,Licencje[Nazw i imię],Licencje[Kat],"",0)</f>
        <v/>
      </c>
      <c r="M18">
        <f t="shared" si="4"/>
        <v>80</v>
      </c>
      <c r="O18" t="str">
        <f>_xlfn.XLOOKUP(N18,Licencje[Nazw i imię],Licencje[Kat],"",0)</f>
        <v/>
      </c>
      <c r="P18">
        <f t="shared" si="0"/>
        <v>80</v>
      </c>
      <c r="R18">
        <v>5</v>
      </c>
      <c r="S18">
        <v>45</v>
      </c>
    </row>
    <row r="19" spans="1:31" x14ac:dyDescent="0.25">
      <c r="A19" s="5"/>
      <c r="B19" s="5"/>
      <c r="C19" t="str">
        <f t="shared" si="1"/>
        <v/>
      </c>
      <c r="E19" s="1"/>
      <c r="F19" t="str">
        <f>_xlfn.XLOOKUP(E19,Licencje[Nazw i imię],Licencje[Kat],"",0)</f>
        <v/>
      </c>
      <c r="G19">
        <f t="shared" si="2"/>
        <v>80</v>
      </c>
      <c r="I19" t="str">
        <f>_xlfn.XLOOKUP(H19,Licencje[Nazw i imię],Licencje[Kat],"",0)</f>
        <v/>
      </c>
      <c r="J19">
        <f t="shared" si="3"/>
        <v>80</v>
      </c>
      <c r="L19" t="str">
        <f>_xlfn.XLOOKUP(K19,Licencje[Nazw i imię],Licencje[Kat],"",0)</f>
        <v/>
      </c>
      <c r="M19">
        <f t="shared" si="4"/>
        <v>80</v>
      </c>
      <c r="O19" t="str">
        <f>_xlfn.XLOOKUP(N19,Licencje[Nazw i imię],Licencje[Kat],"",0)</f>
        <v/>
      </c>
      <c r="P19">
        <f t="shared" si="0"/>
        <v>80</v>
      </c>
      <c r="R19">
        <v>6</v>
      </c>
      <c r="S19">
        <v>40</v>
      </c>
    </row>
    <row r="20" spans="1:31" x14ac:dyDescent="0.25">
      <c r="A20" s="5"/>
      <c r="B20" s="5"/>
      <c r="C20" t="str">
        <f t="shared" si="1"/>
        <v/>
      </c>
      <c r="E20" s="2"/>
      <c r="F20" t="str">
        <f>_xlfn.XLOOKUP(E20,Licencje[Nazw i imię],Licencje[Kat],"",0)</f>
        <v/>
      </c>
      <c r="G20">
        <f t="shared" si="2"/>
        <v>80</v>
      </c>
      <c r="I20" t="str">
        <f>_xlfn.XLOOKUP(H20,Licencje[Nazw i imię],Licencje[Kat],"",0)</f>
        <v/>
      </c>
      <c r="J20">
        <f t="shared" si="3"/>
        <v>80</v>
      </c>
      <c r="L20" t="str">
        <f>_xlfn.XLOOKUP(K20,Licencje[Nazw i imię],Licencje[Kat],"",0)</f>
        <v/>
      </c>
      <c r="M20">
        <f t="shared" si="4"/>
        <v>80</v>
      </c>
      <c r="O20" t="str">
        <f>_xlfn.XLOOKUP(N20,Licencje[Nazw i imię],Licencje[Kat],"",0)</f>
        <v/>
      </c>
      <c r="P20">
        <f t="shared" si="0"/>
        <v>80</v>
      </c>
      <c r="R20">
        <v>7</v>
      </c>
      <c r="S20">
        <v>35</v>
      </c>
    </row>
    <row r="21" spans="1:31" x14ac:dyDescent="0.25">
      <c r="A21" s="5"/>
      <c r="B21" s="5"/>
      <c r="C21" t="str">
        <f t="shared" si="1"/>
        <v/>
      </c>
      <c r="E21" s="1"/>
      <c r="F21" t="str">
        <f>_xlfn.XLOOKUP(E21,Licencje[Nazw i imię],Licencje[Kat],"",0)</f>
        <v/>
      </c>
      <c r="G21">
        <f t="shared" si="2"/>
        <v>80</v>
      </c>
      <c r="I21" t="str">
        <f>_xlfn.XLOOKUP(H21,Licencje[Nazw i imię],Licencje[Kat],"",0)</f>
        <v/>
      </c>
      <c r="J21">
        <f t="shared" si="3"/>
        <v>80</v>
      </c>
      <c r="L21" t="str">
        <f>_xlfn.XLOOKUP(K21,Licencje[Nazw i imię],Licencje[Kat],"",0)</f>
        <v/>
      </c>
      <c r="M21">
        <f t="shared" si="4"/>
        <v>80</v>
      </c>
      <c r="O21" t="str">
        <f>_xlfn.XLOOKUP(N21,Licencje[Nazw i imię],Licencje[Kat],"",0)</f>
        <v/>
      </c>
      <c r="P21">
        <f t="shared" si="0"/>
        <v>80</v>
      </c>
      <c r="R21">
        <v>8</v>
      </c>
      <c r="S21">
        <v>30</v>
      </c>
    </row>
    <row r="22" spans="1:31" x14ac:dyDescent="0.25">
      <c r="A22" s="5"/>
      <c r="B22" s="5"/>
      <c r="C22" t="str">
        <f t="shared" si="1"/>
        <v/>
      </c>
      <c r="E22" s="2"/>
      <c r="F22" t="str">
        <f>_xlfn.XLOOKUP(E22,Licencje[Nazw i imię],Licencje[Kat],"",0)</f>
        <v/>
      </c>
      <c r="G22">
        <f t="shared" si="2"/>
        <v>80</v>
      </c>
      <c r="I22" t="str">
        <f>_xlfn.XLOOKUP(H22,Licencje[Nazw i imię],Licencje[Kat],"",0)</f>
        <v/>
      </c>
      <c r="J22">
        <f t="shared" si="3"/>
        <v>80</v>
      </c>
      <c r="L22" t="str">
        <f>_xlfn.XLOOKUP(K22,Licencje[Nazw i imię],Licencje[Kat],"",0)</f>
        <v/>
      </c>
      <c r="M22">
        <f t="shared" si="4"/>
        <v>80</v>
      </c>
      <c r="O22" t="str">
        <f>_xlfn.XLOOKUP(N22,Licencje[Nazw i imię],Licencje[Kat],"",0)</f>
        <v/>
      </c>
      <c r="P22">
        <f t="shared" si="0"/>
        <v>80</v>
      </c>
      <c r="R22">
        <v>9</v>
      </c>
      <c r="S22">
        <v>25</v>
      </c>
    </row>
    <row r="23" spans="1:31" x14ac:dyDescent="0.25">
      <c r="A23" s="5"/>
      <c r="B23" s="5"/>
      <c r="C23" t="str">
        <f t="shared" si="1"/>
        <v/>
      </c>
      <c r="E23" s="1"/>
      <c r="F23" t="str">
        <f>_xlfn.XLOOKUP(E23,Licencje[Nazw i imię],Licencje[Kat],"",0)</f>
        <v/>
      </c>
      <c r="G23">
        <f t="shared" si="2"/>
        <v>80</v>
      </c>
      <c r="I23" t="str">
        <f>_xlfn.XLOOKUP(H23,Licencje[Nazw i imię],Licencje[Kat],"",0)</f>
        <v/>
      </c>
      <c r="J23">
        <f t="shared" si="3"/>
        <v>80</v>
      </c>
      <c r="L23" t="str">
        <f>_xlfn.XLOOKUP(K23,Licencje[Nazw i imię],Licencje[Kat],"",0)</f>
        <v/>
      </c>
      <c r="M23">
        <f t="shared" si="4"/>
        <v>80</v>
      </c>
      <c r="O23" t="str">
        <f>_xlfn.XLOOKUP(N23,Licencje[Nazw i imię],Licencje[Kat],"",0)</f>
        <v/>
      </c>
      <c r="P23">
        <f t="shared" si="0"/>
        <v>80</v>
      </c>
      <c r="R23">
        <v>10</v>
      </c>
      <c r="S23">
        <v>20</v>
      </c>
    </row>
    <row r="24" spans="1:31" x14ac:dyDescent="0.25">
      <c r="A24" s="5"/>
      <c r="B24" s="5"/>
      <c r="C24" t="str">
        <f t="shared" si="1"/>
        <v/>
      </c>
      <c r="E24" s="2"/>
      <c r="F24" t="str">
        <f>_xlfn.XLOOKUP(E24,Licencje[Nazw i imię],Licencje[Kat],"",0)</f>
        <v/>
      </c>
      <c r="G24">
        <f t="shared" si="2"/>
        <v>80</v>
      </c>
      <c r="I24" t="str">
        <f>_xlfn.XLOOKUP(H24,Licencje[Nazw i imię],Licencje[Kat],"",0)</f>
        <v/>
      </c>
      <c r="J24">
        <f t="shared" si="3"/>
        <v>80</v>
      </c>
      <c r="L24" t="str">
        <f>_xlfn.XLOOKUP(K24,Licencje[Nazw i imię],Licencje[Kat],"",0)</f>
        <v/>
      </c>
      <c r="M24">
        <f t="shared" si="4"/>
        <v>80</v>
      </c>
      <c r="O24" t="str">
        <f>_xlfn.XLOOKUP(N24,Licencje[Nazw i imię],Licencje[Kat],"",0)</f>
        <v/>
      </c>
      <c r="P24">
        <f t="shared" si="0"/>
        <v>80</v>
      </c>
    </row>
    <row r="25" spans="1:31" x14ac:dyDescent="0.25">
      <c r="A25" s="5"/>
      <c r="B25" s="5"/>
      <c r="C25" t="str">
        <f t="shared" si="1"/>
        <v/>
      </c>
      <c r="E25" s="1"/>
      <c r="F25" t="str">
        <f>_xlfn.XLOOKUP(E25,Licencje[Nazw i imię],Licencje[Kat],"",0)</f>
        <v/>
      </c>
      <c r="G25">
        <f t="shared" si="2"/>
        <v>80</v>
      </c>
      <c r="I25" t="str">
        <f>_xlfn.XLOOKUP(H25,Licencje[Nazw i imię],Licencje[Kat],"",0)</f>
        <v/>
      </c>
      <c r="J25">
        <f t="shared" si="3"/>
        <v>80</v>
      </c>
      <c r="L25" t="str">
        <f>_xlfn.XLOOKUP(K25,Licencje[Nazw i imię],Licencje[Kat],"",0)</f>
        <v/>
      </c>
      <c r="M25">
        <f t="shared" si="4"/>
        <v>80</v>
      </c>
      <c r="O25" t="str">
        <f>_xlfn.XLOOKUP(N25,Licencje[Nazw i imię],Licencje[Kat],"",0)</f>
        <v/>
      </c>
      <c r="P25">
        <f t="shared" si="0"/>
        <v>80</v>
      </c>
      <c r="R25">
        <v>1</v>
      </c>
      <c r="S25">
        <v>100</v>
      </c>
      <c r="T25" t="str" cm="1">
        <f t="array" ref="T25">IFERROR(_xlfn._xlws.FILTER($K:$K,$L:$L=TEXT(T$2,0)),"")</f>
        <v/>
      </c>
      <c r="U25" t="str" cm="1">
        <f t="array" ref="U25">IFERROR(_xlfn._xlws.FILTER($K:$K,$L:$L=TEXT(U$2,0)),"")</f>
        <v/>
      </c>
      <c r="V25" t="str" cm="1">
        <f t="array" ref="V25">IFERROR(_xlfn._xlws.FILTER($K:$K,$L:$L=TEXT(V$2,0)),"")</f>
        <v/>
      </c>
      <c r="W25" t="str" cm="1">
        <f t="array" ref="W25:W26">IFERROR(_xlfn._xlws.FILTER($K:$K,$L:$L=TEXT(W$2,0)),"")</f>
        <v>STASZKIEWICZ Elżbieta</v>
      </c>
      <c r="X25" t="str" cm="1">
        <f t="array" ref="X25">IFERROR(_xlfn._xlws.FILTER($K:$K,$L:$L=TEXT(X$2,0)),"")</f>
        <v/>
      </c>
      <c r="Y25" t="str" cm="1">
        <f t="array" ref="Y25">IFERROR(_xlfn._xlws.FILTER($K:$K,$L:$L=TEXT(Y$2,0)),"")</f>
        <v/>
      </c>
      <c r="Z25" t="str" cm="1">
        <f t="array" ref="Z25">IFERROR(_xlfn._xlws.FILTER($K:$K,$L:$L=TEXT(Z$2,0)),"")</f>
        <v/>
      </c>
      <c r="AA25" t="str" cm="1">
        <f t="array" ref="AA25:AA26">IFERROR(_xlfn._xlws.FILTER($K:$K,$L:$L=TEXT(AA$2,0)),"")</f>
        <v>JANKO-MIELCARSKA Ewa</v>
      </c>
      <c r="AB25" t="str" cm="1">
        <f t="array" ref="AB25">IFERROR(_xlfn._xlws.FILTER($K:$K,$L:$L=TEXT(AB$2,0)),"")</f>
        <v>GAWRACZYŃSKA Anna</v>
      </c>
      <c r="AC25" t="str" cm="1">
        <f t="array" ref="AC25">IFERROR(_xlfn._xlws.FILTER($K:$K,$L:$L=TEXT(AC$2,0)),"")</f>
        <v/>
      </c>
      <c r="AD25" t="str" cm="1">
        <f t="array" ref="AD25">IFERROR(_xlfn._xlws.FILTER($K:$K,$L:$L=TEXT(AD$2,0)),"")</f>
        <v/>
      </c>
      <c r="AE25" t="str" cm="1">
        <f t="array" ref="AE25">IFERROR(_xlfn._xlws.FILTER($K:$K,$L:$L=TEXT(AE$2,0)),"")</f>
        <v/>
      </c>
    </row>
    <row r="26" spans="1:31" x14ac:dyDescent="0.25">
      <c r="A26" s="5"/>
      <c r="B26" s="5"/>
      <c r="C26" t="str">
        <f t="shared" si="1"/>
        <v/>
      </c>
      <c r="E26" s="2"/>
      <c r="F26" t="str">
        <f>_xlfn.XLOOKUP(E26,Licencje[Nazw i imię],Licencje[Kat],"",0)</f>
        <v/>
      </c>
      <c r="G26">
        <f t="shared" si="2"/>
        <v>80</v>
      </c>
      <c r="I26" t="str">
        <f>_xlfn.XLOOKUP(H26,Licencje[Nazw i imię],Licencje[Kat],"",0)</f>
        <v/>
      </c>
      <c r="J26">
        <f t="shared" si="3"/>
        <v>80</v>
      </c>
      <c r="L26" t="str">
        <f>_xlfn.XLOOKUP(K26,Licencje[Nazw i imię],Licencje[Kat],"",0)</f>
        <v/>
      </c>
      <c r="M26">
        <f t="shared" si="4"/>
        <v>80</v>
      </c>
      <c r="O26" t="str">
        <f>_xlfn.XLOOKUP(N26,Licencje[Nazw i imię],Licencje[Kat],"",0)</f>
        <v/>
      </c>
      <c r="P26">
        <f t="shared" si="0"/>
        <v>80</v>
      </c>
      <c r="R26">
        <v>2</v>
      </c>
      <c r="S26">
        <v>80</v>
      </c>
      <c r="W26" t="str">
        <v>WEŁNICKA Magdalena</v>
      </c>
      <c r="AA26" t="str">
        <v>STANKIEWICZ Anna</v>
      </c>
      <c r="AE26" t="str" cm="1">
        <f t="array" ref="AE26">IFERROR(_xlfn._xlws.FILTER($K:$K,$L:$L=TEXT(AE$2,0)),"")</f>
        <v/>
      </c>
    </row>
    <row r="27" spans="1:31" x14ac:dyDescent="0.25">
      <c r="A27" s="5"/>
      <c r="B27" s="5"/>
      <c r="C27" t="str">
        <f t="shared" si="1"/>
        <v/>
      </c>
      <c r="E27" s="4"/>
      <c r="R27">
        <v>3</v>
      </c>
      <c r="S27">
        <v>70</v>
      </c>
      <c r="AE27" t="str" cm="1">
        <f t="array" ref="AE27">IFERROR(_xlfn._xlws.FILTER($K:$K,$L:$L=TEXT(AE$2,0)),"")</f>
        <v/>
      </c>
    </row>
    <row r="28" spans="1:31" x14ac:dyDescent="0.25">
      <c r="A28" s="5"/>
      <c r="B28" s="5"/>
      <c r="C28" t="str">
        <f t="shared" si="1"/>
        <v/>
      </c>
      <c r="E28" s="4"/>
      <c r="R28">
        <v>4</v>
      </c>
      <c r="S28">
        <v>55</v>
      </c>
      <c r="AE28" t="str" cm="1">
        <f t="array" ref="AE28">IFERROR(_xlfn._xlws.FILTER($K:$K,$L:$L=TEXT(AE$2,0)),"")</f>
        <v/>
      </c>
    </row>
    <row r="29" spans="1:31" x14ac:dyDescent="0.25">
      <c r="A29" s="5"/>
      <c r="B29" s="5"/>
      <c r="C29" t="str">
        <f t="shared" si="1"/>
        <v/>
      </c>
      <c r="E29" s="4"/>
      <c r="R29">
        <v>5</v>
      </c>
      <c r="S29">
        <v>45</v>
      </c>
      <c r="AE29" t="str" cm="1">
        <f t="array" ref="AE29">IFERROR(_xlfn._xlws.FILTER($K:$K,$L:$L=TEXT(AE$2,0)),"")</f>
        <v/>
      </c>
    </row>
    <row r="30" spans="1:31" x14ac:dyDescent="0.25">
      <c r="A30" s="5"/>
      <c r="B30" s="5"/>
      <c r="C30" t="str">
        <f t="shared" si="1"/>
        <v/>
      </c>
      <c r="E30" s="4"/>
      <c r="R30">
        <v>6</v>
      </c>
      <c r="S30">
        <v>40</v>
      </c>
      <c r="AE30" t="str" cm="1">
        <f t="array" ref="AE30">IFERROR(_xlfn._xlws.FILTER($K:$K,$L:$L=TEXT(AE$2,0)),"")</f>
        <v/>
      </c>
    </row>
    <row r="31" spans="1:31" x14ac:dyDescent="0.25">
      <c r="A31" s="5"/>
      <c r="B31" s="5"/>
      <c r="C31" t="str">
        <f t="shared" si="1"/>
        <v/>
      </c>
      <c r="E31" s="4"/>
      <c r="R31">
        <v>7</v>
      </c>
      <c r="S31">
        <v>35</v>
      </c>
      <c r="AE31" t="str" cm="1">
        <f t="array" ref="AE31">IFERROR(_xlfn._xlws.FILTER($K:$K,$L:$L=TEXT(AE$2,0)),"")</f>
        <v/>
      </c>
    </row>
    <row r="32" spans="1:31" x14ac:dyDescent="0.25">
      <c r="A32" s="5"/>
      <c r="B32" s="5"/>
      <c r="C32" t="str">
        <f t="shared" si="1"/>
        <v/>
      </c>
      <c r="E32" s="4"/>
      <c r="R32">
        <v>8</v>
      </c>
      <c r="S32">
        <v>30</v>
      </c>
      <c r="AE32" t="str" cm="1">
        <f t="array" ref="AE32">IFERROR(_xlfn._xlws.FILTER($K:$K,$L:$L=TEXT(AE$2,0)),"")</f>
        <v/>
      </c>
    </row>
    <row r="33" spans="1:31" x14ac:dyDescent="0.25">
      <c r="A33" s="5"/>
      <c r="B33" s="5"/>
      <c r="C33" t="str">
        <f t="shared" si="1"/>
        <v/>
      </c>
      <c r="E33" s="4"/>
      <c r="R33">
        <v>9</v>
      </c>
      <c r="S33">
        <v>25</v>
      </c>
      <c r="AE33" t="str" cm="1">
        <f t="array" ref="AE33">IFERROR(_xlfn._xlws.FILTER($K:$K,$L:$L=TEXT(AE$2,0)),"")</f>
        <v/>
      </c>
    </row>
    <row r="34" spans="1:31" x14ac:dyDescent="0.25">
      <c r="A34" s="5"/>
      <c r="B34" s="5"/>
      <c r="C34" t="str">
        <f t="shared" si="1"/>
        <v/>
      </c>
      <c r="E34" s="4"/>
      <c r="R34">
        <v>10</v>
      </c>
      <c r="S34">
        <v>20</v>
      </c>
      <c r="AE34" t="str" cm="1">
        <f t="array" ref="AE34">IFERROR(_xlfn._xlws.FILTER($K:$K,$L:$L=TEXT(AE$2,0)),"")</f>
        <v/>
      </c>
    </row>
    <row r="36" spans="1:31" x14ac:dyDescent="0.25">
      <c r="R36">
        <v>1</v>
      </c>
      <c r="S36">
        <v>100</v>
      </c>
      <c r="T36" t="str" cm="1">
        <f t="array" ref="T36">IFERROR(_xlfn._xlws.FILTER($N:$N,$O:$O=TEXT(T$2,0)),"")</f>
        <v/>
      </c>
      <c r="U36" t="str" cm="1">
        <f t="array" ref="U36">IFERROR(_xlfn._xlws.FILTER($N:$N,$O:$O=TEXT(U$2,0)),"")</f>
        <v/>
      </c>
      <c r="V36" t="str" cm="1">
        <f t="array" ref="V36">IFERROR(_xlfn._xlws.FILTER($N:$N,$O:$O=TEXT(V$2,0)),"")</f>
        <v/>
      </c>
      <c r="W36" t="str" cm="1">
        <f t="array" ref="W36">IFERROR(_xlfn._xlws.FILTER($N:$N,$O:$O=TEXT(W$2,0)),"")</f>
        <v/>
      </c>
      <c r="X36" t="str" cm="1">
        <f t="array" ref="X36">IFERROR(_xlfn._xlws.FILTER($N:$N,$O:$O=TEXT(X$2,0)),"")</f>
        <v/>
      </c>
      <c r="Y36" t="str" cm="1">
        <f t="array" ref="Y36">IFERROR(_xlfn._xlws.FILTER($N:$N,$O:$O=TEXT(Y$2,0)),"")</f>
        <v/>
      </c>
      <c r="Z36" t="str" cm="1">
        <f t="array" ref="Z36">IFERROR(_xlfn._xlws.FILTER($N:$N,$O:$O=TEXT(Z$2,0)),"")</f>
        <v/>
      </c>
      <c r="AA36" t="str" cm="1">
        <f t="array" ref="AA36">IFERROR(_xlfn._xlws.FILTER($N:$N,$O:$O=TEXT(AA$2,0)),"")</f>
        <v/>
      </c>
      <c r="AB36" t="str" cm="1">
        <f t="array" ref="AB36">IFERROR(_xlfn._xlws.FILTER($N:$N,$O:$O=TEXT(AB$2,0)),"")</f>
        <v/>
      </c>
      <c r="AC36" t="str" cm="1">
        <f t="array" ref="AC36">IFERROR(_xlfn._xlws.FILTER($N:$N,$O:$O=TEXT(AC$2,0)),"")</f>
        <v/>
      </c>
      <c r="AD36" t="str" cm="1">
        <f t="array" ref="AD36">IFERROR(_xlfn._xlws.FILTER($N:$N,$O:$O=TEXT(AD$2,0)),"")</f>
        <v/>
      </c>
      <c r="AE36" t="str" cm="1">
        <f t="array" ref="AE36">IFERROR(_xlfn._xlws.FILTER($N:$N,$O:$O=TEXT(AE$2,0)),"")</f>
        <v/>
      </c>
    </row>
    <row r="37" spans="1:31" x14ac:dyDescent="0.25">
      <c r="R37">
        <v>2</v>
      </c>
      <c r="S37">
        <v>80</v>
      </c>
    </row>
    <row r="38" spans="1:31" x14ac:dyDescent="0.25">
      <c r="R38">
        <v>3</v>
      </c>
      <c r="S38">
        <v>70</v>
      </c>
    </row>
    <row r="39" spans="1:31" x14ac:dyDescent="0.25">
      <c r="R39">
        <v>4</v>
      </c>
      <c r="S39">
        <v>55</v>
      </c>
    </row>
    <row r="40" spans="1:31" x14ac:dyDescent="0.25">
      <c r="R40">
        <v>5</v>
      </c>
      <c r="S40">
        <v>45</v>
      </c>
    </row>
    <row r="41" spans="1:31" x14ac:dyDescent="0.25">
      <c r="R41">
        <v>6</v>
      </c>
      <c r="S41">
        <v>40</v>
      </c>
    </row>
    <row r="42" spans="1:31" x14ac:dyDescent="0.25">
      <c r="R42">
        <v>7</v>
      </c>
      <c r="S42">
        <v>35</v>
      </c>
    </row>
    <row r="43" spans="1:31" x14ac:dyDescent="0.25">
      <c r="R43">
        <v>8</v>
      </c>
      <c r="S43">
        <v>30</v>
      </c>
    </row>
    <row r="44" spans="1:31" x14ac:dyDescent="0.25">
      <c r="R44">
        <v>9</v>
      </c>
      <c r="S44">
        <v>25</v>
      </c>
    </row>
    <row r="45" spans="1:31" x14ac:dyDescent="0.25">
      <c r="R45">
        <v>10</v>
      </c>
      <c r="S45">
        <v>20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2D459-52D6-45D0-BCA3-93F2D0C7096E}">
  <sheetPr codeName="Arkusz12"/>
  <dimension ref="A1:AE45"/>
  <sheetViews>
    <sheetView topLeftCell="C1" workbookViewId="0">
      <selection activeCell="K14" sqref="K14"/>
    </sheetView>
  </sheetViews>
  <sheetFormatPr defaultRowHeight="15" x14ac:dyDescent="0.25"/>
  <cols>
    <col min="1" max="1" width="14.85546875" customWidth="1"/>
    <col min="2" max="2" width="13.140625" customWidth="1"/>
    <col min="3" max="3" width="28" customWidth="1"/>
    <col min="4" max="4" width="15.28515625" customWidth="1"/>
    <col min="5" max="5" width="27" customWidth="1"/>
    <col min="7" max="7" width="6.7109375" customWidth="1"/>
    <col min="8" max="8" width="17.28515625" customWidth="1"/>
    <col min="9" max="10" width="12.85546875" customWidth="1"/>
    <col min="11" max="11" width="17.85546875" bestFit="1" customWidth="1"/>
    <col min="12" max="13" width="13.140625" customWidth="1"/>
    <col min="14" max="14" width="17.85546875" bestFit="1" customWidth="1"/>
    <col min="15" max="15" width="13.140625" customWidth="1"/>
    <col min="20" max="21" width="20" customWidth="1"/>
    <col min="22" max="22" width="19.140625" customWidth="1"/>
    <col min="23" max="23" width="20.5703125" bestFit="1" customWidth="1"/>
    <col min="24" max="24" width="17.5703125" customWidth="1"/>
    <col min="26" max="26" width="21.5703125" bestFit="1" customWidth="1"/>
    <col min="27" max="27" width="20.85546875" bestFit="1" customWidth="1"/>
    <col min="28" max="28" width="19.5703125" customWidth="1"/>
  </cols>
  <sheetData>
    <row r="1" spans="1:31" x14ac:dyDescent="0.25">
      <c r="A1" s="63" t="s">
        <v>299</v>
      </c>
      <c r="B1" s="63"/>
      <c r="C1" s="63"/>
      <c r="D1" s="63"/>
      <c r="E1" s="54"/>
      <c r="F1" s="54"/>
      <c r="G1" s="54"/>
      <c r="H1" s="55"/>
      <c r="I1" s="55"/>
      <c r="J1" s="55"/>
      <c r="K1" s="56"/>
      <c r="L1" s="56"/>
      <c r="M1" s="56"/>
      <c r="N1" s="62"/>
      <c r="O1" s="62"/>
      <c r="P1" s="62"/>
    </row>
    <row r="2" spans="1:31" x14ac:dyDescent="0.25">
      <c r="R2" s="3" t="s">
        <v>24</v>
      </c>
      <c r="S2" s="3" t="s">
        <v>25</v>
      </c>
      <c r="T2" s="3" t="s">
        <v>304</v>
      </c>
      <c r="U2" s="3" t="s">
        <v>305</v>
      </c>
      <c r="V2" s="3" t="s">
        <v>306</v>
      </c>
      <c r="W2" s="3" t="s">
        <v>307</v>
      </c>
      <c r="X2" s="3" t="s">
        <v>308</v>
      </c>
      <c r="Y2" s="3" t="s">
        <v>66</v>
      </c>
      <c r="Z2" s="3" t="s">
        <v>68</v>
      </c>
      <c r="AA2" s="3" t="s">
        <v>71</v>
      </c>
      <c r="AB2" s="3" t="s">
        <v>309</v>
      </c>
      <c r="AC2" s="3" t="s">
        <v>310</v>
      </c>
      <c r="AD2" s="3" t="s">
        <v>311</v>
      </c>
      <c r="AE2" s="3" t="s">
        <v>312</v>
      </c>
    </row>
    <row r="3" spans="1:31" x14ac:dyDescent="0.25">
      <c r="A3" s="5" t="s">
        <v>205</v>
      </c>
      <c r="B3" s="5" t="s">
        <v>206</v>
      </c>
      <c r="C3" t="str">
        <f>_xlfn.TEXTJOIN(" ",1,A3,B3)</f>
        <v>STASZKIEWICZ Elżbieta</v>
      </c>
      <c r="E3" s="4" t="s">
        <v>67</v>
      </c>
      <c r="F3" t="str">
        <f>_xlfn.XLOOKUP(E3,Licencje[Nazw i imię],Licencje[Kat],"",0)</f>
        <v>K55</v>
      </c>
      <c r="G3">
        <f>_xlfn.XLOOKUP(E3,$T$3:$T$12,$S$3:$S$12,_xlfn.XLOOKUP(E3,$U$3:$U$12,$S$3:$S$12,_xlfn.XLOOKUP(E3,$V$3:$V$12,$S$3:$S$12,_xlfn.XLOOKUP(E3,$W$3:$W$12,$S$3:$S$12,_xlfn.XLOOKUP(E3,$X$3:$X$12,$S$3:$S$12,_xlfn.XLOOKUP(E3,$Y$3:$Y$12,$S$3:$S$12,_xlfn.XLOOKUP(E3,$Z$3:$Z$12,$S$3:$S$12,_xlfn.XLOOKUP(E3,$AA$3:$AA$12,$S$3:$S$12,_xlfn.XLOOKUP(E3,$AB$3:$AB$12,$S$3:$S$12,_xlfn.XLOOKUP(E3,$AC$3:$AC$12,$S$3:$S$12,_xlfn.XLOOKUP(E3,$AD$3:$AD$12,$S$3:$S$12,_xlfn.XLOOKUP(E3,$AE$3:$AE$12,$S$3:$S$12,,0),0),0),0),0),0),0),0),0),0),0),0)</f>
        <v>100</v>
      </c>
      <c r="H3" s="4" t="s">
        <v>67</v>
      </c>
      <c r="I3" t="str">
        <f>_xlfn.XLOOKUP(H3,Licencje[Nazw i imię],Licencje[Kat],"",0)</f>
        <v>K55</v>
      </c>
      <c r="J3">
        <f>_xlfn.XLOOKUP(H3,$T$14:$T$23,$S$14:$S$23,_xlfn.XLOOKUP(H3,$U$14:$U$23,$S$14:$S$23,_xlfn.XLOOKUP(H3,$V$14:$V$23,$S$14:$S$23,_xlfn.XLOOKUP(H3,$W$14:$W$23,$S$14:$S$23,_xlfn.XLOOKUP(H3,$X$14:$X$23,$S$14:$S$23,_xlfn.XLOOKUP(H3,$Y$14:$Y$23,$S$14:$S$23,_xlfn.XLOOKUP(H3,$Z$14:$Z$23,$S$14:$S$23,_xlfn.XLOOKUP(H3,$AA$14:$AA$23,$S$14:$S$23,_xlfn.XLOOKUP(H3,$AB$14:$AB$23,$S$14:$S$23,_xlfn.XLOOKUP(H3,$AC$14:$AC$23,$S$14:$S$23,_xlfn.XLOOKUP(H3,$AD$14:$AD$23,$S$14:$S$23,_xlfn.XLOOKUP(H3,$AE$14:$AE$23,$S$14:$S$23,,0),0),0),0),0),0),0),0),0),0),0),0)</f>
        <v>100</v>
      </c>
      <c r="K3" s="4" t="s">
        <v>316</v>
      </c>
      <c r="L3" t="str">
        <f>_xlfn.XLOOKUP(K3,Licencje[Nazw i imię],Licencje[Kat],"",0)</f>
        <v>K45</v>
      </c>
      <c r="M3">
        <f>_xlfn.XLOOKUP(K3,$T$25:$T$34,$S$25:$S$34,_xlfn.XLOOKUP(K3,$U$25:$U$34,$S$25:$S$34,_xlfn.XLOOKUP(K3,$V$25:$V$34,$S$25:$S$34,_xlfn.XLOOKUP(K3,$W$25:$W$34,$S$25:$S$34,_xlfn.XLOOKUP(K3,$X$25:$X$34,$S$25:$S$34,_xlfn.XLOOKUP(K3,$Y$25:$Y$34,$S$25:$S$34,_xlfn.XLOOKUP(K3,$Z$25:$Z$34,$S$25:$S$34,_xlfn.XLOOKUP(K3,$AA$25:$AA$34,$S$25:$S$34,_xlfn.XLOOKUP(K3,$AB$25:$AB$34,$S$25:$S$34,_xlfn.XLOOKUP(K3,$AC$25:$AC$34,$S$25:$S$34,_xlfn.XLOOKUP(K3,$AD$25:$AD$34,$S$25:$S$34,_xlfn.XLOOKUP(K3,$AE$25:$AE$34,$S$25:$S$34,,0),0),0),0),0),0),0),0),0),0),0),0)</f>
        <v>100</v>
      </c>
      <c r="N3" s="2"/>
      <c r="O3" t="str">
        <f>_xlfn.XLOOKUP(N3,Licencje[Nazw i imię],Licencje[Kat],"",0)</f>
        <v/>
      </c>
      <c r="P3">
        <f>_xlfn.XLOOKUP(N3,$T$36:$T$45,$S$36:$S$45,_xlfn.XLOOKUP(N3,$U$36:$U$45,$S$36:$S$45,_xlfn.XLOOKUP(N3,$V$36:$V$45,$S$36:$S$45,_xlfn.XLOOKUP(N3,$W$36:$W$45,$S$36:$S$45,_xlfn.XLOOKUP(N3,$X$36:$X$45,$S$36:$S$45,_xlfn.XLOOKUP(N3,$Y$36:$Y$45,$S$36:$S$45,_xlfn.XLOOKUP(N3,$Z$36:$Z$45,$S$36:$S$45,_xlfn.XLOOKUP(N3,$AA$36:$AA$45,$S$36:$S$45,_xlfn.XLOOKUP(N3,$AB$36:$AB$45,$S$36:$S$45,_xlfn.XLOOKUP(N3,$AC$36:$AC$45,$S$36:$S$45,_xlfn.XLOOKUP(N3,$AD$36:$AD$45,$S$36:$S$45,_xlfn.XLOOKUP(N3,$AE$36:$AE$45,$S$36:$S$45,,0),0),0),0),0),0),0),0),0),0),0),0)</f>
        <v>80</v>
      </c>
      <c r="R3">
        <v>1</v>
      </c>
      <c r="S3">
        <v>100</v>
      </c>
      <c r="T3" t="str" cm="1">
        <f t="array" ref="T3">IFERROR(_xlfn._xlws.FILTER($E:$E,$F:$F=TEXT(T$2,0)),"")</f>
        <v/>
      </c>
      <c r="U3" t="str" cm="1">
        <f t="array" ref="U3">IFERROR(_xlfn._xlws.FILTER($E:$E,$F:$F=TEXT(U$2,0)),"")</f>
        <v/>
      </c>
      <c r="V3" t="str" cm="1">
        <f t="array" ref="V3">IFERROR(_xlfn._xlws.FILTER($E:$E,$F:$F=TEXT(V$2,0)),"")</f>
        <v/>
      </c>
      <c r="W3" t="str" cm="1">
        <f t="array" ref="W3">IFERROR(_xlfn._xlws.FILTER($E:$E,$F:$F=TEXT(W$2,0)),"")</f>
        <v>WEŁNICKA Magdalena</v>
      </c>
      <c r="X3" t="str" cm="1">
        <f t="array" ref="X3">IFERROR(_xlfn._xlws.FILTER($E:$E,$F:$F=TEXT(X$2,0)),"")</f>
        <v/>
      </c>
      <c r="Y3" t="str" cm="1">
        <f t="array" ref="Y3">IFERROR(_xlfn._xlws.FILTER($E:$E,$F:$F=TEXT(Y$2,0)),"")</f>
        <v>GADOMSKA Anna</v>
      </c>
      <c r="Z3" t="str" cm="1">
        <f t="array" ref="Z3">IFERROR(_xlfn._xlws.FILTER($E:$E,$F:$F=TEXT(Z$2,0)),"")</f>
        <v/>
      </c>
      <c r="AA3" t="str" cm="1">
        <f t="array" ref="AA3">IFERROR(_xlfn._xlws.FILTER($E:$E,$F:$F=TEXT(AA$2,0)),"")</f>
        <v>JANKO-MIELCARSKA Ewa</v>
      </c>
      <c r="AB3" t="str" cm="1">
        <f t="array" ref="AB3">IFERROR(_xlfn._xlws.FILTER($E:$E,$F:$F=TEXT(AB$2,0)),"")</f>
        <v>GAWRACZYŃSKA Anna</v>
      </c>
      <c r="AC3" t="str" cm="1">
        <f t="array" ref="AC3">IFERROR(_xlfn._xlws.FILTER($E:$E,$F:$F=TEXT(AC$2,0)),"")</f>
        <v/>
      </c>
      <c r="AD3" t="str" cm="1">
        <f t="array" ref="AD3">IFERROR(_xlfn._xlws.FILTER($E:$E,$F:$F=TEXT(AD$2,0)),"")</f>
        <v/>
      </c>
      <c r="AE3" t="str" cm="1">
        <f t="array" ref="AE3">IFERROR(_xlfn._xlws.FILTER($E:$E,$F:$F=TEXT(AE$2,0)),"")</f>
        <v/>
      </c>
    </row>
    <row r="4" spans="1:31" x14ac:dyDescent="0.25">
      <c r="A4" s="5" t="s">
        <v>257</v>
      </c>
      <c r="B4" s="5" t="s">
        <v>211</v>
      </c>
      <c r="C4" t="str">
        <f t="shared" ref="C4:C34" si="0">_xlfn.TEXTJOIN(" ",1,A4,B4)</f>
        <v>GAWRACZYŃSKA Anna</v>
      </c>
      <c r="E4" s="4" t="s">
        <v>72</v>
      </c>
      <c r="F4" t="str">
        <f>_xlfn.XLOOKUP(E4,Licencje[Nazw i imię],Licencje[Kat],"",0)</f>
        <v>K70</v>
      </c>
      <c r="G4">
        <f t="shared" ref="G4:G26" si="1">_xlfn.XLOOKUP(E4,$T$3:$T$12,$S$3:$S$12,_xlfn.XLOOKUP(E4,$U$3:$U$12,$S$3:$S$12,_xlfn.XLOOKUP(E4,$V$3:$V$12,$S$3:$S$12,_xlfn.XLOOKUP(E4,$W$3:$W$12,$S$3:$S$12,_xlfn.XLOOKUP(E4,$X$3:$X$12,$S$3:$S$12,_xlfn.XLOOKUP(E4,$Y$3:$Y$12,$S$3:$S$12,_xlfn.XLOOKUP(E4,$Z$3:$Z$12,$S$3:$S$12,_xlfn.XLOOKUP(E4,$AA$3:$AA$12,$S$3:$S$12,_xlfn.XLOOKUP(E4,$AB$3:$AB$12,$S$3:$S$12,_xlfn.XLOOKUP(E4,$AC$3:$AC$12,$S$3:$S$12,_xlfn.XLOOKUP(E4,$AD$3:$AD$12,$S$3:$S$12,_xlfn.XLOOKUP(E4,$AE$3:$AE$12,$S$3:$S$12,,0),0),0),0),0),0),0),0),0),0),0),0)</f>
        <v>100</v>
      </c>
      <c r="H4" s="4" t="s">
        <v>72</v>
      </c>
      <c r="I4" t="str">
        <f>_xlfn.XLOOKUP(H4,Licencje[Nazw i imię],Licencje[Kat],"",0)</f>
        <v>K70</v>
      </c>
      <c r="J4">
        <f t="shared" ref="J4:J26" si="2">_xlfn.XLOOKUP(H4,$T$14:$T$23,$S$14:$S$23,_xlfn.XLOOKUP(H4,$U$14:$U$23,$S$14:$S$23,_xlfn.XLOOKUP(H4,$V$14:$V$23,$S$14:$S$23,_xlfn.XLOOKUP(H4,$W$14:$W$23,$S$14:$S$23,_xlfn.XLOOKUP(H4,$X$14:$X$23,$S$14:$S$23,_xlfn.XLOOKUP(H4,$Y$14:$Y$23,$S$14:$S$23,_xlfn.XLOOKUP(H4,$Z$14:$Z$23,$S$14:$S$23,_xlfn.XLOOKUP(H4,$AA$14:$AA$23,$S$14:$S$23,_xlfn.XLOOKUP(H4,$AB$14:$AB$23,$S$14:$S$23,_xlfn.XLOOKUP(H4,$AC$14:$AC$23,$S$14:$S$23,_xlfn.XLOOKUP(H4,$AD$14:$AD$23,$S$14:$S$23,_xlfn.XLOOKUP(H4,$AE$14:$AE$23,$S$14:$S$23,,0),0),0),0),0),0),0),0),0),0),0),0)</f>
        <v>100</v>
      </c>
      <c r="K4" s="4" t="s">
        <v>72</v>
      </c>
      <c r="L4" t="str">
        <f>_xlfn.XLOOKUP(K4,Licencje[Nazw i imię],Licencje[Kat],"",0)</f>
        <v>K70</v>
      </c>
      <c r="M4">
        <f t="shared" ref="M4:M26" si="3">_xlfn.XLOOKUP(K4,$T$25:$T$34,$S$25:$S$34,_xlfn.XLOOKUP(K4,$U$25:$U$34,$S$25:$S$34,_xlfn.XLOOKUP(K4,$V$25:$V$34,$S$25:$S$34,_xlfn.XLOOKUP(K4,$W$25:$W$34,$S$25:$S$34,_xlfn.XLOOKUP(K4,$X$25:$X$34,$S$25:$S$34,_xlfn.XLOOKUP(K4,$Y$25:$Y$34,$S$25:$S$34,_xlfn.XLOOKUP(K4,$Z$25:$Z$34,$S$25:$S$34,_xlfn.XLOOKUP(K4,$AA$25:$AA$34,$S$25:$S$34,_xlfn.XLOOKUP(K4,$AB$25:$AB$34,$S$25:$S$34,_xlfn.XLOOKUP(K4,$AC$25:$AC$34,$S$25:$S$34,_xlfn.XLOOKUP(K4,$AD$25:$AD$34,$S$25:$S$34,_xlfn.XLOOKUP(K4,$AE$25:$AE$34,$S$25:$S$34,,0),0),0),0),0),0),0),0),0),0),0),0)</f>
        <v>100</v>
      </c>
      <c r="N4" s="1"/>
      <c r="O4" t="str">
        <f>_xlfn.XLOOKUP(N4,Licencje[Nazw i imię],Licencje[Kat],"",0)</f>
        <v/>
      </c>
      <c r="P4">
        <f>_xlfn.XLOOKUP(N4,$T$36:$T$45,$S$36:$S$45,_xlfn.XLOOKUP(N4,$U$36:$U$45,$S$36:$S$45,_xlfn.XLOOKUP(N4,$V$36:$V$45,$S$36:$S$45,_xlfn.XLOOKUP(N4,$W$36:$W$45,$S$36:$S$45,_xlfn.XLOOKUP(N4,$X$36:$X$45,$S$36:$S$45,_xlfn.XLOOKUP(N4,$Y$36:$Y$45,$S$36:$S$45,_xlfn.XLOOKUP(N4,$Z$36:$Z$45,$S$36:$S$45,_xlfn.XLOOKUP(N4,$AA$36:$AA$45,$S$36:$S$45,_xlfn.XLOOKUP(N4,$AB$36:$AB$45,$S$36:$S$45,_xlfn.XLOOKUP(N4,$AC$36:$AC$45,$S$36:$S$45,_xlfn.XLOOKUP(N4,$AD$36:$AD$45,$S$36:$S$45,_xlfn.XLOOKUP(N4,$AE$36:$AE$45,$S$36:$S$45,,0),0),0),0),0),0),0),0),0),0),0),0)</f>
        <v>80</v>
      </c>
      <c r="R4">
        <v>2</v>
      </c>
      <c r="S4">
        <v>80</v>
      </c>
    </row>
    <row r="5" spans="1:31" x14ac:dyDescent="0.25">
      <c r="A5" s="5" t="s">
        <v>239</v>
      </c>
      <c r="B5" s="5" t="s">
        <v>211</v>
      </c>
      <c r="C5" t="str">
        <f t="shared" si="0"/>
        <v>STANKIEWICZ Anna</v>
      </c>
      <c r="E5" s="4" t="s">
        <v>70</v>
      </c>
      <c r="F5" t="str">
        <f>_xlfn.XLOOKUP(E5,Licencje[Nazw i imię],Licencje[Kat],"",0)</f>
        <v>K65</v>
      </c>
      <c r="G5">
        <f t="shared" si="1"/>
        <v>100</v>
      </c>
      <c r="H5" s="4" t="s">
        <v>70</v>
      </c>
      <c r="I5" t="str">
        <f>_xlfn.XLOOKUP(H5,Licencje[Nazw i imię],Licencje[Kat],"",0)</f>
        <v>K65</v>
      </c>
      <c r="J5">
        <f t="shared" si="2"/>
        <v>100</v>
      </c>
      <c r="K5" s="4" t="s">
        <v>69</v>
      </c>
      <c r="L5" t="str">
        <f>_xlfn.XLOOKUP(K5,Licencje[Nazw i imię],Licencje[Kat],"",0)</f>
        <v>K65</v>
      </c>
      <c r="M5">
        <f t="shared" si="3"/>
        <v>100</v>
      </c>
      <c r="N5" s="2"/>
      <c r="O5" t="str">
        <f>_xlfn.XLOOKUP(N5,Licencje[Nazw i imię],Licencje[Kat],"",0)</f>
        <v/>
      </c>
      <c r="P5">
        <f>_xlfn.XLOOKUP(N5,$T$36:$T$45,$S$36:$S$45,_xlfn.XLOOKUP(N5,$U$36:$U$45,$S$36:$S$45,_xlfn.XLOOKUP(N5,$V$36:$V$45,$S$36:$S$45,_xlfn.XLOOKUP(N5,$W$36:$W$45,$S$36:$S$45,_xlfn.XLOOKUP(N5,$X$36:$X$45,$S$36:$S$45,_xlfn.XLOOKUP(N5,$Y$36:$Y$45,$S$36:$S$45,_xlfn.XLOOKUP(N5,$Z$36:$Z$45,$S$36:$S$45,_xlfn.XLOOKUP(N5,$AA$36:$AA$45,$S$36:$S$45,_xlfn.XLOOKUP(N5,$AB$36:$AB$45,$S$36:$S$45,_xlfn.XLOOKUP(N5,$AC$36:$AC$45,$S$36:$S$45,_xlfn.XLOOKUP(N5,$AD$36:$AD$45,$S$36:$S$45,_xlfn.XLOOKUP(N5,$AE$36:$AE$45,$S$36:$S$45,,0),0),0),0),0),0),0),0),0),0),0),0)</f>
        <v>80</v>
      </c>
      <c r="R5">
        <v>3</v>
      </c>
      <c r="S5">
        <v>70</v>
      </c>
    </row>
    <row r="6" spans="1:31" x14ac:dyDescent="0.25">
      <c r="A6" s="5" t="s">
        <v>254</v>
      </c>
      <c r="B6" s="5" t="s">
        <v>255</v>
      </c>
      <c r="C6" t="str">
        <f t="shared" si="0"/>
        <v>JANKO-MIELCARSKA Ewa</v>
      </c>
      <c r="E6" s="4" t="s">
        <v>303</v>
      </c>
      <c r="F6" t="str">
        <f>_xlfn.XLOOKUP(E6,Licencje[Nazw i imię],Licencje[Kat],"",0)</f>
        <v>K45</v>
      </c>
      <c r="G6">
        <f t="shared" si="1"/>
        <v>100</v>
      </c>
      <c r="H6" t="s">
        <v>380</v>
      </c>
      <c r="I6" t="str">
        <f>_xlfn.XLOOKUP(H6,Licencje[Nazw i imię],Licencje[Kat],"",0)</f>
        <v>K60</v>
      </c>
      <c r="J6">
        <f t="shared" si="2"/>
        <v>100</v>
      </c>
      <c r="K6" s="4" t="s">
        <v>70</v>
      </c>
      <c r="L6" t="str">
        <f>_xlfn.XLOOKUP(K6,Licencje[Nazw i imię],Licencje[Kat],"",0)</f>
        <v>K65</v>
      </c>
      <c r="M6">
        <f t="shared" si="3"/>
        <v>80</v>
      </c>
      <c r="N6" s="1"/>
      <c r="O6" t="str">
        <f>_xlfn.XLOOKUP(N6,Licencje[Nazw i imię],Licencje[Kat],"",0)</f>
        <v/>
      </c>
      <c r="P6">
        <f>_xlfn.XLOOKUP(N6,$T$36:$T$45,$S$36:$S$45,_xlfn.XLOOKUP(N6,$U$36:$U$45,$S$36:$S$45,_xlfn.XLOOKUP(N6,$V$36:$V$45,$S$36:$S$45,_xlfn.XLOOKUP(N6,$W$36:$W$45,$S$36:$S$45,_xlfn.XLOOKUP(N6,$X$36:$X$45,$S$36:$S$45,_xlfn.XLOOKUP(N6,$Y$36:$Y$45,$S$36:$S$45,_xlfn.XLOOKUP(N6,$Z$36:$Z$45,$S$36:$S$45,_xlfn.XLOOKUP(N6,$AA$36:$AA$45,$S$36:$S$45,_xlfn.XLOOKUP(N6,$AB$36:$AB$45,$S$36:$S$45,_xlfn.XLOOKUP(N6,$AC$36:$AC$45,$S$36:$S$45,_xlfn.XLOOKUP(N6,$AD$36:$AD$45,$S$36:$S$45,_xlfn.XLOOKUP(N6,$AE$36:$AE$45,$S$36:$S$45,,0),0),0),0),0),0),0),0),0),0),0),0)</f>
        <v>80</v>
      </c>
      <c r="R6">
        <v>4</v>
      </c>
      <c r="S6">
        <v>55</v>
      </c>
    </row>
    <row r="7" spans="1:31" x14ac:dyDescent="0.25">
      <c r="A7" s="5" t="s">
        <v>107</v>
      </c>
      <c r="B7" s="5" t="s">
        <v>108</v>
      </c>
      <c r="C7" t="str">
        <f t="shared" si="0"/>
        <v>WEŁNICKA Magdalena</v>
      </c>
      <c r="E7" s="4"/>
      <c r="F7" t="str">
        <f>_xlfn.XLOOKUP(E7,Licencje[Nazw i imię],Licencje[Kat],"",0)</f>
        <v/>
      </c>
      <c r="G7">
        <f t="shared" si="1"/>
        <v>80</v>
      </c>
      <c r="I7" t="str">
        <f>_xlfn.XLOOKUP(H7,Licencje[Nazw i imię],Licencje[Kat],"",0)</f>
        <v/>
      </c>
      <c r="J7">
        <f t="shared" si="2"/>
        <v>80</v>
      </c>
      <c r="K7" s="4" t="s">
        <v>303</v>
      </c>
      <c r="L7" t="str">
        <f>_xlfn.XLOOKUP(K7,Licencje[Nazw i imię],Licencje[Kat],"",0)</f>
        <v>K45</v>
      </c>
      <c r="M7">
        <f t="shared" si="3"/>
        <v>80</v>
      </c>
      <c r="N7" s="2"/>
      <c r="O7" t="str">
        <f>_xlfn.XLOOKUP(N7,Licencje[Nazw i imię],Licencje[Kat],"",0)</f>
        <v/>
      </c>
      <c r="P7">
        <f>_xlfn.XLOOKUP(N7,$T$36:$T$45,$S$36:$S$45,_xlfn.XLOOKUP(N7,$U$36:$U$45,$S$36:$S$45,_xlfn.XLOOKUP(N7,$V$36:$V$45,$S$36:$S$45,_xlfn.XLOOKUP(N7,$W$36:$W$45,$S$36:$S$45,_xlfn.XLOOKUP(N7,$X$36:$X$45,$S$36:$S$45,_xlfn.XLOOKUP(N7,$Y$36:$Y$45,$S$36:$S$45,_xlfn.XLOOKUP(N7,$Z$36:$Z$45,$S$36:$S$45,_xlfn.XLOOKUP(N7,$AA$36:$AA$45,$S$36:$S$45,_xlfn.XLOOKUP(N7,$AB$36:$AB$45,$S$36:$S$45,_xlfn.XLOOKUP(N7,$AC$36:$AC$45,$S$36:$S$45,_xlfn.XLOOKUP(N7,$AD$36:$AD$45,$S$36:$S$45,_xlfn.XLOOKUP(N7,$AE$36:$AE$45,$S$36:$S$45,,0),0),0),0),0),0),0),0),0),0),0),0)</f>
        <v>80</v>
      </c>
      <c r="R7">
        <v>5</v>
      </c>
      <c r="S7">
        <v>45</v>
      </c>
    </row>
    <row r="8" spans="1:31" x14ac:dyDescent="0.25">
      <c r="A8" s="5"/>
      <c r="B8" s="5"/>
      <c r="C8" t="str">
        <f t="shared" si="0"/>
        <v/>
      </c>
      <c r="E8" s="4"/>
      <c r="F8" t="str">
        <f>_xlfn.XLOOKUP(E8,Licencje[Nazw i imię],Licencje[Kat],"",0)</f>
        <v/>
      </c>
      <c r="G8">
        <f t="shared" si="1"/>
        <v>80</v>
      </c>
      <c r="I8" t="str">
        <f>_xlfn.XLOOKUP(H8,Licencje[Nazw i imię],Licencje[Kat],"",0)</f>
        <v/>
      </c>
      <c r="J8">
        <f t="shared" si="2"/>
        <v>80</v>
      </c>
      <c r="K8" s="4"/>
      <c r="L8" t="str">
        <f>_xlfn.XLOOKUP(K8,Licencje[Nazw i imię],Licencje[Kat],"",0)</f>
        <v/>
      </c>
      <c r="M8">
        <f t="shared" si="3"/>
        <v>80</v>
      </c>
      <c r="N8" s="2"/>
      <c r="O8" t="str">
        <f>_xlfn.XLOOKUP(N8,Licencje[Nazw i imię],Licencje[Kat],"",0)</f>
        <v/>
      </c>
      <c r="P8">
        <f t="shared" ref="P8:P26" si="4">_xlfn.XLOOKUP(N8,$T$36:$T$45,$S$36:$S$45,_xlfn.XLOOKUP(N8,$U$36:$U$45,$S$36:$S$45,_xlfn.XLOOKUP(N8,$V$36:$V$45,$S$36:$S$45,_xlfn.XLOOKUP(N8,$W$36:$W$45,$S$36:$S$45,_xlfn.XLOOKUP(N8,$X$36:$X$45,$S$36:$S$45,_xlfn.XLOOKUP(N8,$Y$36:$Y$45,$S$36:$S$45,_xlfn.XLOOKUP(N8,$Z$36:$Z$45,$S$36:$S$45,_xlfn.XLOOKUP(N8,$AA$36:$AA$45,$S$36:$S$45,_xlfn.XLOOKUP(N8,$AB$36:$AB$45,$S$36:$S$45,_xlfn.XLOOKUP(N8,$AC$36:$AC$45,$S$36:$S$45,_xlfn.XLOOKUP(N8,$AD$36:$AD$45,$S$36:$S$45,_xlfn.XLOOKUP(N8,$AE$36:$AE$45,$S$36:$S$45,,0),0),0),0),0),0),0),0),0),0),0),0)</f>
        <v>80</v>
      </c>
      <c r="R8">
        <v>6</v>
      </c>
      <c r="S8">
        <v>40</v>
      </c>
    </row>
    <row r="9" spans="1:31" x14ac:dyDescent="0.25">
      <c r="A9" s="5"/>
      <c r="B9" s="5"/>
      <c r="C9" t="str">
        <f t="shared" si="0"/>
        <v/>
      </c>
      <c r="E9" s="4"/>
      <c r="F9" t="str">
        <f>_xlfn.XLOOKUP(E9,Licencje[Nazw i imię],Licencje[Kat],"",0)</f>
        <v/>
      </c>
      <c r="G9">
        <f t="shared" si="1"/>
        <v>80</v>
      </c>
      <c r="I9" t="str">
        <f>_xlfn.XLOOKUP(H9,Licencje[Nazw i imię],Licencje[Kat],"",0)</f>
        <v/>
      </c>
      <c r="J9">
        <f t="shared" si="2"/>
        <v>80</v>
      </c>
      <c r="K9" s="4"/>
      <c r="L9" t="str">
        <f>_xlfn.XLOOKUP(K9,Licencje[Nazw i imię],Licencje[Kat],"",0)</f>
        <v/>
      </c>
      <c r="M9">
        <f t="shared" si="3"/>
        <v>80</v>
      </c>
      <c r="N9" s="1"/>
      <c r="O9" t="str">
        <f>_xlfn.XLOOKUP(N9,Licencje[Nazw i imię],Licencje[Kat],"",0)</f>
        <v/>
      </c>
      <c r="P9">
        <f t="shared" si="4"/>
        <v>80</v>
      </c>
      <c r="R9">
        <v>7</v>
      </c>
      <c r="S9">
        <v>35</v>
      </c>
    </row>
    <row r="10" spans="1:31" x14ac:dyDescent="0.25">
      <c r="A10" s="5"/>
      <c r="B10" s="5"/>
      <c r="C10" t="str">
        <f t="shared" si="0"/>
        <v/>
      </c>
      <c r="E10" s="4"/>
      <c r="F10" t="str">
        <f>_xlfn.XLOOKUP(E10,Licencje[Nazw i imię],Licencje[Kat],"",0)</f>
        <v/>
      </c>
      <c r="G10">
        <f t="shared" si="1"/>
        <v>80</v>
      </c>
      <c r="I10" t="str">
        <f>_xlfn.XLOOKUP(H10,Licencje[Nazw i imię],Licencje[Kat],"",0)</f>
        <v/>
      </c>
      <c r="J10">
        <f t="shared" si="2"/>
        <v>80</v>
      </c>
      <c r="K10" s="4"/>
      <c r="L10" t="str">
        <f>_xlfn.XLOOKUP(K10,Licencje[Nazw i imię],Licencje[Kat],"",0)</f>
        <v/>
      </c>
      <c r="M10">
        <f t="shared" si="3"/>
        <v>80</v>
      </c>
      <c r="N10" s="2"/>
      <c r="O10" t="str">
        <f>_xlfn.XLOOKUP(N10,Licencje[Nazw i imię],Licencje[Kat],"",0)</f>
        <v/>
      </c>
      <c r="P10">
        <f t="shared" si="4"/>
        <v>80</v>
      </c>
      <c r="R10">
        <v>8</v>
      </c>
      <c r="S10">
        <v>30</v>
      </c>
    </row>
    <row r="11" spans="1:31" x14ac:dyDescent="0.25">
      <c r="A11" s="5"/>
      <c r="B11" s="5"/>
      <c r="C11" t="str">
        <f t="shared" si="0"/>
        <v/>
      </c>
      <c r="E11" s="4"/>
      <c r="F11" t="str">
        <f>_xlfn.XLOOKUP(E11,Licencje[Nazw i imię],Licencje[Kat],"",0)</f>
        <v/>
      </c>
      <c r="G11">
        <f t="shared" si="1"/>
        <v>80</v>
      </c>
      <c r="I11" t="str">
        <f>_xlfn.XLOOKUP(H11,Licencje[Nazw i imię],Licencje[Kat],"",0)</f>
        <v/>
      </c>
      <c r="J11">
        <f t="shared" si="2"/>
        <v>80</v>
      </c>
      <c r="K11" s="4"/>
      <c r="L11" t="str">
        <f>_xlfn.XLOOKUP(K11,Licencje[Nazw i imię],Licencje[Kat],"",0)</f>
        <v/>
      </c>
      <c r="M11">
        <f t="shared" si="3"/>
        <v>80</v>
      </c>
      <c r="N11" s="1"/>
      <c r="O11" t="str">
        <f>_xlfn.XLOOKUP(N11,Licencje[Nazw i imię],Licencje[Kat],"",0)</f>
        <v/>
      </c>
      <c r="P11">
        <f t="shared" si="4"/>
        <v>80</v>
      </c>
      <c r="R11">
        <v>9</v>
      </c>
      <c r="S11">
        <v>25</v>
      </c>
    </row>
    <row r="12" spans="1:31" x14ac:dyDescent="0.25">
      <c r="A12" s="5"/>
      <c r="B12" s="5"/>
      <c r="C12" t="str">
        <f t="shared" si="0"/>
        <v/>
      </c>
      <c r="E12" s="4"/>
      <c r="F12" t="str">
        <f>_xlfn.XLOOKUP(E12,Licencje[Nazw i imię],Licencje[Kat],"",0)</f>
        <v/>
      </c>
      <c r="G12">
        <f t="shared" si="1"/>
        <v>80</v>
      </c>
      <c r="I12" t="str">
        <f>_xlfn.XLOOKUP(H12,Licencje[Nazw i imię],Licencje[Kat],"",0)</f>
        <v/>
      </c>
      <c r="J12">
        <f t="shared" si="2"/>
        <v>80</v>
      </c>
      <c r="K12" s="4"/>
      <c r="L12" t="str">
        <f>_xlfn.XLOOKUP(K12,Licencje[Nazw i imię],Licencje[Kat],"",0)</f>
        <v/>
      </c>
      <c r="M12">
        <f t="shared" si="3"/>
        <v>80</v>
      </c>
      <c r="N12" s="2"/>
      <c r="O12" t="str">
        <f>_xlfn.XLOOKUP(N12,Licencje[Nazw i imię],Licencje[Kat],"",0)</f>
        <v/>
      </c>
      <c r="P12">
        <f t="shared" si="4"/>
        <v>80</v>
      </c>
      <c r="R12">
        <v>10</v>
      </c>
      <c r="S12">
        <v>20</v>
      </c>
    </row>
    <row r="13" spans="1:31" x14ac:dyDescent="0.25">
      <c r="A13" s="5"/>
      <c r="B13" s="5"/>
      <c r="C13" t="str">
        <f t="shared" si="0"/>
        <v/>
      </c>
      <c r="E13" s="4"/>
      <c r="F13" t="str">
        <f>_xlfn.XLOOKUP(E13,Licencje[Nazw i imię],Licencje[Kat],"",0)</f>
        <v/>
      </c>
      <c r="G13">
        <f t="shared" si="1"/>
        <v>80</v>
      </c>
      <c r="I13" t="str">
        <f>_xlfn.XLOOKUP(H13,Licencje[Nazw i imię],Licencje[Kat],"",0)</f>
        <v/>
      </c>
      <c r="J13">
        <f t="shared" si="2"/>
        <v>80</v>
      </c>
      <c r="K13" s="4"/>
      <c r="L13" t="str">
        <f>_xlfn.XLOOKUP(K13,Licencje[Nazw i imię],Licencje[Kat],"",0)</f>
        <v/>
      </c>
      <c r="M13">
        <f t="shared" si="3"/>
        <v>80</v>
      </c>
      <c r="N13" s="1"/>
      <c r="O13" t="str">
        <f>_xlfn.XLOOKUP(N13,Licencje[Nazw i imię],Licencje[Kat],"",0)</f>
        <v/>
      </c>
      <c r="P13">
        <f t="shared" si="4"/>
        <v>80</v>
      </c>
    </row>
    <row r="14" spans="1:31" x14ac:dyDescent="0.25">
      <c r="A14" s="5"/>
      <c r="B14" s="5"/>
      <c r="C14" t="str">
        <f t="shared" si="0"/>
        <v/>
      </c>
      <c r="E14" s="4"/>
      <c r="F14" t="str">
        <f>_xlfn.XLOOKUP(E14,Licencje[Nazw i imię],Licencje[Kat],"",0)</f>
        <v/>
      </c>
      <c r="G14">
        <f t="shared" si="1"/>
        <v>80</v>
      </c>
      <c r="I14" t="str">
        <f>_xlfn.XLOOKUP(H14,Licencje[Nazw i imię],Licencje[Kat],"",0)</f>
        <v/>
      </c>
      <c r="J14">
        <f t="shared" si="2"/>
        <v>80</v>
      </c>
      <c r="L14" t="str">
        <f>_xlfn.XLOOKUP(K14,Licencje[Nazw i imię],Licencje[Kat],"",0)</f>
        <v/>
      </c>
      <c r="M14">
        <f t="shared" si="3"/>
        <v>80</v>
      </c>
      <c r="O14" t="str">
        <f>_xlfn.XLOOKUP(N14,Licencje[Nazw i imię],Licencje[Kat],"",0)</f>
        <v/>
      </c>
      <c r="P14">
        <f t="shared" si="4"/>
        <v>80</v>
      </c>
      <c r="R14">
        <v>1</v>
      </c>
      <c r="S14">
        <v>100</v>
      </c>
      <c r="T14" t="str" cm="1">
        <f t="array" ref="T14">IFERROR(_xlfn._xlws.FILTER($H:$H,$I:$I=TEXT(T$2,0)),"")</f>
        <v/>
      </c>
      <c r="U14" t="str" cm="1">
        <f t="array" ref="U14">IFERROR(_xlfn._xlws.FILTER($H:$H,$I:$I=TEXT(U$2,0)),"")</f>
        <v/>
      </c>
      <c r="V14" t="str" cm="1">
        <f t="array" ref="V14">IFERROR(_xlfn._xlws.FILTER($H:$H,$I:$I=TEXT(V$2,0)),"")</f>
        <v/>
      </c>
      <c r="W14" t="str" cm="1">
        <f t="array" ref="W14">IFERROR(_xlfn._xlws.FILTER($H:$H,$I:$I=TEXT(W$2,0)),"")</f>
        <v/>
      </c>
      <c r="X14" t="str" cm="1">
        <f t="array" ref="X14">IFERROR(_xlfn._xlws.FILTER($H:$H,$I:$I=TEXT(X$2,0)),"")</f>
        <v/>
      </c>
      <c r="Y14" t="str" cm="1">
        <f t="array" ref="Y14">IFERROR(_xlfn._xlws.FILTER($H:$H,$I:$I=TEXT(Y$2,0)),"")</f>
        <v>GADOMSKA Anna</v>
      </c>
      <c r="Z14" t="str" cm="1">
        <f t="array" ref="Z14">IFERROR(_xlfn._xlws.FILTER($H:$H,$I:$I=TEXT(Z$2,0)),"")</f>
        <v>SZAREJKO Anna</v>
      </c>
      <c r="AA14" t="str" cm="1">
        <f t="array" ref="AA14">IFERROR(_xlfn._xlws.FILTER($H:$H,$I:$I=TEXT(AA$2,0)),"")</f>
        <v>JANKO-MIELCARSKA Ewa</v>
      </c>
      <c r="AB14" t="str" cm="1">
        <f t="array" ref="AB14">IFERROR(_xlfn._xlws.FILTER($H:$H,$I:$I=TEXT(AB$2,0)),"")</f>
        <v>GAWRACZYŃSKA Anna</v>
      </c>
      <c r="AC14" t="str" cm="1">
        <f t="array" ref="AC14">IFERROR(_xlfn._xlws.FILTER($H:$H,$I:$I=TEXT(AC$2,0)),"")</f>
        <v/>
      </c>
      <c r="AD14" t="str" cm="1">
        <f t="array" ref="AD14">IFERROR(_xlfn._xlws.FILTER($H:$H,$I:$I=TEXT(AD$2,0)),"")</f>
        <v/>
      </c>
      <c r="AE14" t="str" cm="1">
        <f t="array" ref="AE14">IFERROR(_xlfn._xlws.FILTER($H:$H,$I:$I=TEXT(AE$2,0)),"")</f>
        <v/>
      </c>
    </row>
    <row r="15" spans="1:31" x14ac:dyDescent="0.25">
      <c r="A15" s="5"/>
      <c r="B15" s="5"/>
      <c r="C15" t="str">
        <f t="shared" si="0"/>
        <v/>
      </c>
      <c r="E15" s="4"/>
      <c r="F15" t="str">
        <f>_xlfn.XLOOKUP(E15,Licencje[Nazw i imię],Licencje[Kat],"",0)</f>
        <v/>
      </c>
      <c r="G15">
        <f t="shared" si="1"/>
        <v>80</v>
      </c>
      <c r="I15" t="str">
        <f>_xlfn.XLOOKUP(H15,Licencje[Nazw i imię],Licencje[Kat],"",0)</f>
        <v/>
      </c>
      <c r="J15">
        <f t="shared" si="2"/>
        <v>80</v>
      </c>
      <c r="L15" t="str">
        <f>_xlfn.XLOOKUP(K15,Licencje[Nazw i imię],Licencje[Kat],"",0)</f>
        <v/>
      </c>
      <c r="M15">
        <f t="shared" si="3"/>
        <v>80</v>
      </c>
      <c r="O15" t="str">
        <f>_xlfn.XLOOKUP(N15,Licencje[Nazw i imię],Licencje[Kat],"",0)</f>
        <v/>
      </c>
      <c r="P15">
        <f t="shared" si="4"/>
        <v>80</v>
      </c>
      <c r="R15">
        <v>2</v>
      </c>
      <c r="S15">
        <v>80</v>
      </c>
    </row>
    <row r="16" spans="1:31" x14ac:dyDescent="0.25">
      <c r="A16" s="5"/>
      <c r="B16" s="5"/>
      <c r="C16" t="str">
        <f t="shared" si="0"/>
        <v/>
      </c>
      <c r="E16" s="4"/>
      <c r="F16" t="str">
        <f>_xlfn.XLOOKUP(E16,Licencje[Nazw i imię],Licencje[Kat],"",0)</f>
        <v/>
      </c>
      <c r="G16">
        <f t="shared" si="1"/>
        <v>80</v>
      </c>
      <c r="I16" t="str">
        <f>_xlfn.XLOOKUP(H16,Licencje[Nazw i imię],Licencje[Kat],"",0)</f>
        <v/>
      </c>
      <c r="J16">
        <f t="shared" si="2"/>
        <v>80</v>
      </c>
      <c r="L16" t="str">
        <f>_xlfn.XLOOKUP(K16,Licencje[Nazw i imię],Licencje[Kat],"",0)</f>
        <v/>
      </c>
      <c r="M16">
        <f t="shared" si="3"/>
        <v>80</v>
      </c>
      <c r="O16" t="str">
        <f>_xlfn.XLOOKUP(N16,Licencje[Nazw i imię],Licencje[Kat],"",0)</f>
        <v/>
      </c>
      <c r="P16">
        <f t="shared" si="4"/>
        <v>80</v>
      </c>
      <c r="R16">
        <v>3</v>
      </c>
      <c r="S16">
        <v>70</v>
      </c>
    </row>
    <row r="17" spans="1:31" x14ac:dyDescent="0.25">
      <c r="A17" s="5"/>
      <c r="B17" s="5"/>
      <c r="C17" t="str">
        <f t="shared" si="0"/>
        <v/>
      </c>
      <c r="E17" s="4"/>
      <c r="F17" t="str">
        <f>_xlfn.XLOOKUP(E17,Licencje[Nazw i imię],Licencje[Kat],"",0)</f>
        <v/>
      </c>
      <c r="G17">
        <f t="shared" si="1"/>
        <v>80</v>
      </c>
      <c r="I17" t="str">
        <f>_xlfn.XLOOKUP(H17,Licencje[Nazw i imię],Licencje[Kat],"",0)</f>
        <v/>
      </c>
      <c r="J17">
        <f t="shared" si="2"/>
        <v>80</v>
      </c>
      <c r="L17" t="str">
        <f>_xlfn.XLOOKUP(K17,Licencje[Nazw i imię],Licencje[Kat],"",0)</f>
        <v/>
      </c>
      <c r="M17">
        <f t="shared" si="3"/>
        <v>80</v>
      </c>
      <c r="O17" t="str">
        <f>_xlfn.XLOOKUP(N17,Licencje[Nazw i imię],Licencje[Kat],"",0)</f>
        <v/>
      </c>
      <c r="P17">
        <f t="shared" si="4"/>
        <v>80</v>
      </c>
      <c r="R17">
        <v>4</v>
      </c>
      <c r="S17">
        <v>55</v>
      </c>
    </row>
    <row r="18" spans="1:31" x14ac:dyDescent="0.25">
      <c r="A18" s="5"/>
      <c r="B18" s="5"/>
      <c r="C18" t="str">
        <f t="shared" si="0"/>
        <v/>
      </c>
      <c r="E18" s="4"/>
      <c r="F18" t="str">
        <f>_xlfn.XLOOKUP(E18,Licencje[Nazw i imię],Licencje[Kat],"",0)</f>
        <v/>
      </c>
      <c r="G18">
        <f t="shared" si="1"/>
        <v>80</v>
      </c>
      <c r="I18" t="str">
        <f>_xlfn.XLOOKUP(H18,Licencje[Nazw i imię],Licencje[Kat],"",0)</f>
        <v/>
      </c>
      <c r="J18">
        <f t="shared" si="2"/>
        <v>80</v>
      </c>
      <c r="L18" t="str">
        <f>_xlfn.XLOOKUP(K18,Licencje[Nazw i imię],Licencje[Kat],"",0)</f>
        <v/>
      </c>
      <c r="M18">
        <f t="shared" si="3"/>
        <v>80</v>
      </c>
      <c r="O18" t="str">
        <f>_xlfn.XLOOKUP(N18,Licencje[Nazw i imię],Licencje[Kat],"",0)</f>
        <v/>
      </c>
      <c r="P18">
        <f t="shared" si="4"/>
        <v>80</v>
      </c>
      <c r="R18">
        <v>5</v>
      </c>
      <c r="S18">
        <v>45</v>
      </c>
    </row>
    <row r="19" spans="1:31" x14ac:dyDescent="0.25">
      <c r="A19" s="5"/>
      <c r="B19" s="5"/>
      <c r="C19" t="str">
        <f t="shared" si="0"/>
        <v/>
      </c>
      <c r="E19" s="4"/>
      <c r="F19" t="str">
        <f>_xlfn.XLOOKUP(E19,Licencje[Nazw i imię],Licencje[Kat],"",0)</f>
        <v/>
      </c>
      <c r="G19">
        <f t="shared" si="1"/>
        <v>80</v>
      </c>
      <c r="I19" t="str">
        <f>_xlfn.XLOOKUP(H19,Licencje[Nazw i imię],Licencje[Kat],"",0)</f>
        <v/>
      </c>
      <c r="J19">
        <f t="shared" si="2"/>
        <v>80</v>
      </c>
      <c r="L19" t="str">
        <f>_xlfn.XLOOKUP(K19,Licencje[Nazw i imię],Licencje[Kat],"",0)</f>
        <v/>
      </c>
      <c r="M19">
        <f t="shared" si="3"/>
        <v>80</v>
      </c>
      <c r="O19" t="str">
        <f>_xlfn.XLOOKUP(N19,Licencje[Nazw i imię],Licencje[Kat],"",0)</f>
        <v/>
      </c>
      <c r="P19">
        <f t="shared" si="4"/>
        <v>80</v>
      </c>
      <c r="R19">
        <v>6</v>
      </c>
      <c r="S19">
        <v>40</v>
      </c>
    </row>
    <row r="20" spans="1:31" x14ac:dyDescent="0.25">
      <c r="A20" s="5"/>
      <c r="B20" s="5"/>
      <c r="C20" t="str">
        <f t="shared" si="0"/>
        <v/>
      </c>
      <c r="E20" s="4"/>
      <c r="F20" t="str">
        <f>_xlfn.XLOOKUP(E20,Licencje[Nazw i imię],Licencje[Kat],"",0)</f>
        <v/>
      </c>
      <c r="G20">
        <f t="shared" si="1"/>
        <v>80</v>
      </c>
      <c r="I20" t="str">
        <f>_xlfn.XLOOKUP(H20,Licencje[Nazw i imię],Licencje[Kat],"",0)</f>
        <v/>
      </c>
      <c r="J20">
        <f t="shared" si="2"/>
        <v>80</v>
      </c>
      <c r="L20" t="str">
        <f>_xlfn.XLOOKUP(K20,Licencje[Nazw i imię],Licencje[Kat],"",0)</f>
        <v/>
      </c>
      <c r="M20">
        <f t="shared" si="3"/>
        <v>80</v>
      </c>
      <c r="O20" t="str">
        <f>_xlfn.XLOOKUP(N20,Licencje[Nazw i imię],Licencje[Kat],"",0)</f>
        <v/>
      </c>
      <c r="P20">
        <f t="shared" si="4"/>
        <v>80</v>
      </c>
      <c r="R20">
        <v>7</v>
      </c>
      <c r="S20">
        <v>35</v>
      </c>
    </row>
    <row r="21" spans="1:31" x14ac:dyDescent="0.25">
      <c r="A21" s="5"/>
      <c r="B21" s="5"/>
      <c r="C21" t="str">
        <f t="shared" si="0"/>
        <v/>
      </c>
      <c r="E21" s="4"/>
      <c r="F21" t="str">
        <f>_xlfn.XLOOKUP(E21,Licencje[Nazw i imię],Licencje[Kat],"",0)</f>
        <v/>
      </c>
      <c r="G21">
        <f t="shared" si="1"/>
        <v>80</v>
      </c>
      <c r="I21" t="str">
        <f>_xlfn.XLOOKUP(H21,Licencje[Nazw i imię],Licencje[Kat],"",0)</f>
        <v/>
      </c>
      <c r="J21">
        <f t="shared" si="2"/>
        <v>80</v>
      </c>
      <c r="L21" t="str">
        <f>_xlfn.XLOOKUP(K21,Licencje[Nazw i imię],Licencje[Kat],"",0)</f>
        <v/>
      </c>
      <c r="M21">
        <f t="shared" si="3"/>
        <v>80</v>
      </c>
      <c r="O21" t="str">
        <f>_xlfn.XLOOKUP(N21,Licencje[Nazw i imię],Licencje[Kat],"",0)</f>
        <v/>
      </c>
      <c r="P21">
        <f t="shared" si="4"/>
        <v>80</v>
      </c>
      <c r="R21">
        <v>8</v>
      </c>
      <c r="S21">
        <v>30</v>
      </c>
    </row>
    <row r="22" spans="1:31" x14ac:dyDescent="0.25">
      <c r="A22" s="5"/>
      <c r="B22" s="5"/>
      <c r="C22" t="str">
        <f t="shared" si="0"/>
        <v/>
      </c>
      <c r="E22" s="4"/>
      <c r="F22" t="str">
        <f>_xlfn.XLOOKUP(E22,Licencje[Nazw i imię],Licencje[Kat],"",0)</f>
        <v/>
      </c>
      <c r="G22">
        <f t="shared" si="1"/>
        <v>80</v>
      </c>
      <c r="I22" t="str">
        <f>_xlfn.XLOOKUP(H22,Licencje[Nazw i imię],Licencje[Kat],"",0)</f>
        <v/>
      </c>
      <c r="J22">
        <f t="shared" si="2"/>
        <v>80</v>
      </c>
      <c r="L22" t="str">
        <f>_xlfn.XLOOKUP(K22,Licencje[Nazw i imię],Licencje[Kat],"",0)</f>
        <v/>
      </c>
      <c r="M22">
        <f t="shared" si="3"/>
        <v>80</v>
      </c>
      <c r="O22" t="str">
        <f>_xlfn.XLOOKUP(N22,Licencje[Nazw i imię],Licencje[Kat],"",0)</f>
        <v/>
      </c>
      <c r="P22">
        <f t="shared" si="4"/>
        <v>80</v>
      </c>
      <c r="R22">
        <v>9</v>
      </c>
      <c r="S22">
        <v>25</v>
      </c>
    </row>
    <row r="23" spans="1:31" x14ac:dyDescent="0.25">
      <c r="A23" s="5"/>
      <c r="B23" s="5"/>
      <c r="C23" t="str">
        <f t="shared" si="0"/>
        <v/>
      </c>
      <c r="E23" s="4"/>
      <c r="F23" t="str">
        <f>_xlfn.XLOOKUP(E23,Licencje[Nazw i imię],Licencje[Kat],"",0)</f>
        <v/>
      </c>
      <c r="G23">
        <f t="shared" si="1"/>
        <v>80</v>
      </c>
      <c r="I23" t="str">
        <f>_xlfn.XLOOKUP(H23,Licencje[Nazw i imię],Licencje[Kat],"",0)</f>
        <v/>
      </c>
      <c r="J23">
        <f t="shared" si="2"/>
        <v>80</v>
      </c>
      <c r="L23" t="str">
        <f>_xlfn.XLOOKUP(K23,Licencje[Nazw i imię],Licencje[Kat],"",0)</f>
        <v/>
      </c>
      <c r="M23">
        <f t="shared" si="3"/>
        <v>80</v>
      </c>
      <c r="O23" t="str">
        <f>_xlfn.XLOOKUP(N23,Licencje[Nazw i imię],Licencje[Kat],"",0)</f>
        <v/>
      </c>
      <c r="P23">
        <f t="shared" si="4"/>
        <v>80</v>
      </c>
      <c r="R23">
        <v>10</v>
      </c>
      <c r="S23">
        <v>20</v>
      </c>
    </row>
    <row r="24" spans="1:31" x14ac:dyDescent="0.25">
      <c r="A24" s="5"/>
      <c r="B24" s="5"/>
      <c r="C24" t="str">
        <f t="shared" si="0"/>
        <v/>
      </c>
      <c r="E24" s="4"/>
      <c r="F24" t="str">
        <f>_xlfn.XLOOKUP(E24,Licencje[Nazw i imię],Licencje[Kat],"",0)</f>
        <v/>
      </c>
      <c r="G24">
        <f t="shared" si="1"/>
        <v>80</v>
      </c>
      <c r="I24" t="str">
        <f>_xlfn.XLOOKUP(H24,Licencje[Nazw i imię],Licencje[Kat],"",0)</f>
        <v/>
      </c>
      <c r="J24">
        <f t="shared" si="2"/>
        <v>80</v>
      </c>
      <c r="L24" t="str">
        <f>_xlfn.XLOOKUP(K24,Licencje[Nazw i imię],Licencje[Kat],"",0)</f>
        <v/>
      </c>
      <c r="M24">
        <f t="shared" si="3"/>
        <v>80</v>
      </c>
      <c r="O24" t="str">
        <f>_xlfn.XLOOKUP(N24,Licencje[Nazw i imię],Licencje[Kat],"",0)</f>
        <v/>
      </c>
      <c r="P24">
        <f t="shared" si="4"/>
        <v>80</v>
      </c>
    </row>
    <row r="25" spans="1:31" x14ac:dyDescent="0.25">
      <c r="A25" s="5"/>
      <c r="B25" s="5"/>
      <c r="C25" t="str">
        <f t="shared" si="0"/>
        <v/>
      </c>
      <c r="E25" s="4"/>
      <c r="F25" t="str">
        <f>_xlfn.XLOOKUP(E25,Licencje[Nazw i imię],Licencje[Kat],"",0)</f>
        <v/>
      </c>
      <c r="G25">
        <f t="shared" si="1"/>
        <v>80</v>
      </c>
      <c r="I25" t="str">
        <f>_xlfn.XLOOKUP(H25,Licencje[Nazw i imię],Licencje[Kat],"",0)</f>
        <v/>
      </c>
      <c r="J25">
        <f t="shared" si="2"/>
        <v>80</v>
      </c>
      <c r="L25" t="str">
        <f>_xlfn.XLOOKUP(K25,Licencje[Nazw i imię],Licencje[Kat],"",0)</f>
        <v/>
      </c>
      <c r="M25">
        <f t="shared" si="3"/>
        <v>80</v>
      </c>
      <c r="O25" t="str">
        <f>_xlfn.XLOOKUP(N25,Licencje[Nazw i imię],Licencje[Kat],"",0)</f>
        <v/>
      </c>
      <c r="P25">
        <f t="shared" si="4"/>
        <v>80</v>
      </c>
      <c r="R25">
        <v>1</v>
      </c>
      <c r="S25">
        <v>100</v>
      </c>
      <c r="T25" t="str" cm="1">
        <f t="array" ref="T25">IFERROR(_xlfn._xlws.FILTER($K:$K,$L:$L=TEXT(T$2,0)),"")</f>
        <v/>
      </c>
      <c r="U25" t="str" cm="1">
        <f t="array" ref="U25">IFERROR(_xlfn._xlws.FILTER($K:$K,$L:$L=TEXT(U$2,0)),"")</f>
        <v/>
      </c>
      <c r="V25" t="str" cm="1">
        <f t="array" ref="V25">IFERROR(_xlfn._xlws.FILTER($K:$K,$L:$L=TEXT(V$2,0)),"")</f>
        <v/>
      </c>
      <c r="W25" t="str" cm="1">
        <f t="array" ref="W25:W26">IFERROR(_xlfn._xlws.FILTER($K:$K,$L:$L=TEXT(W$2,0)),"")</f>
        <v>STASZKIEWICZ Elżbieta</v>
      </c>
      <c r="X25" t="str" cm="1">
        <f t="array" ref="X25">IFERROR(_xlfn._xlws.FILTER($K:$K,$L:$L=TEXT(X$2,0)),"")</f>
        <v/>
      </c>
      <c r="Y25" t="str" cm="1">
        <f t="array" ref="Y25">IFERROR(_xlfn._xlws.FILTER($K:$K,$L:$L=TEXT(Y$2,0)),"")</f>
        <v/>
      </c>
      <c r="Z25" t="str" cm="1">
        <f t="array" ref="Z25">IFERROR(_xlfn._xlws.FILTER($K:$K,$L:$L=TEXT(Z$2,0)),"")</f>
        <v/>
      </c>
      <c r="AA25" t="str" cm="1">
        <f t="array" ref="AA25:AA26">IFERROR(_xlfn._xlws.FILTER($K:$K,$L:$L=TEXT(AA$2,0)),"")</f>
        <v>STANKIEWICZ Anna</v>
      </c>
      <c r="AB25" t="str" cm="1">
        <f t="array" ref="AB25">IFERROR(_xlfn._xlws.FILTER($K:$K,$L:$L=TEXT(AB$2,0)),"")</f>
        <v>GAWRACZYŃSKA Anna</v>
      </c>
      <c r="AC25" t="str" cm="1">
        <f t="array" ref="AC25">IFERROR(_xlfn._xlws.FILTER($K:$K,$L:$L=TEXT(AC$2,0)),"")</f>
        <v/>
      </c>
      <c r="AD25" t="str" cm="1">
        <f t="array" ref="AD25">IFERROR(_xlfn._xlws.FILTER($K:$K,$L:$L=TEXT(AD$2,0)),"")</f>
        <v/>
      </c>
      <c r="AE25" t="str" cm="1">
        <f t="array" ref="AE25">IFERROR(_xlfn._xlws.FILTER($K:$K,$L:$L=TEXT(AE$2,0)),"")</f>
        <v/>
      </c>
    </row>
    <row r="26" spans="1:31" x14ac:dyDescent="0.25">
      <c r="A26" s="5"/>
      <c r="B26" s="5"/>
      <c r="C26" t="str">
        <f t="shared" si="0"/>
        <v/>
      </c>
      <c r="E26" s="4"/>
      <c r="F26" t="str">
        <f>_xlfn.XLOOKUP(E26,Licencje[Nazw i imię],Licencje[Kat],"",0)</f>
        <v/>
      </c>
      <c r="G26">
        <f t="shared" si="1"/>
        <v>80</v>
      </c>
      <c r="I26" t="str">
        <f>_xlfn.XLOOKUP(H26,Licencje[Nazw i imię],Licencje[Kat],"",0)</f>
        <v/>
      </c>
      <c r="J26">
        <f t="shared" si="2"/>
        <v>80</v>
      </c>
      <c r="L26" t="str">
        <f>_xlfn.XLOOKUP(K26,Licencje[Nazw i imię],Licencje[Kat],"",0)</f>
        <v/>
      </c>
      <c r="M26">
        <f t="shared" si="3"/>
        <v>80</v>
      </c>
      <c r="O26" t="str">
        <f>_xlfn.XLOOKUP(N26,Licencje[Nazw i imię],Licencje[Kat],"",0)</f>
        <v/>
      </c>
      <c r="P26">
        <f t="shared" si="4"/>
        <v>80</v>
      </c>
      <c r="R26">
        <v>2</v>
      </c>
      <c r="S26">
        <v>80</v>
      </c>
      <c r="W26" t="str">
        <v>WEŁNICKA Magdalena</v>
      </c>
      <c r="AA26" t="str">
        <v>JANKO-MIELCARSKA Ewa</v>
      </c>
      <c r="AE26" t="str" cm="1">
        <f t="array" ref="AE26">IFERROR(_xlfn._xlws.FILTER($K:$K,$L:$L=TEXT(AE$2,0)),"")</f>
        <v/>
      </c>
    </row>
    <row r="27" spans="1:31" x14ac:dyDescent="0.25">
      <c r="A27" s="5"/>
      <c r="B27" s="5"/>
      <c r="C27" t="str">
        <f t="shared" si="0"/>
        <v/>
      </c>
      <c r="E27" s="4"/>
      <c r="R27">
        <v>3</v>
      </c>
      <c r="S27">
        <v>70</v>
      </c>
      <c r="AE27" t="str" cm="1">
        <f t="array" ref="AE27">IFERROR(_xlfn._xlws.FILTER($K:$K,$L:$L=TEXT(AE$2,0)),"")</f>
        <v/>
      </c>
    </row>
    <row r="28" spans="1:31" x14ac:dyDescent="0.25">
      <c r="A28" s="5"/>
      <c r="B28" s="5"/>
      <c r="C28" t="str">
        <f t="shared" si="0"/>
        <v/>
      </c>
      <c r="E28" s="4"/>
      <c r="R28">
        <v>4</v>
      </c>
      <c r="S28">
        <v>55</v>
      </c>
      <c r="AE28" t="str" cm="1">
        <f t="array" ref="AE28">IFERROR(_xlfn._xlws.FILTER($K:$K,$L:$L=TEXT(AE$2,0)),"")</f>
        <v/>
      </c>
    </row>
    <row r="29" spans="1:31" x14ac:dyDescent="0.25">
      <c r="A29" s="5"/>
      <c r="B29" s="5"/>
      <c r="C29" t="str">
        <f t="shared" si="0"/>
        <v/>
      </c>
      <c r="E29" s="4"/>
      <c r="R29">
        <v>5</v>
      </c>
      <c r="S29">
        <v>45</v>
      </c>
      <c r="AE29" t="str" cm="1">
        <f t="array" ref="AE29">IFERROR(_xlfn._xlws.FILTER($K:$K,$L:$L=TEXT(AE$2,0)),"")</f>
        <v/>
      </c>
    </row>
    <row r="30" spans="1:31" x14ac:dyDescent="0.25">
      <c r="A30" s="5"/>
      <c r="B30" s="5"/>
      <c r="C30" t="str">
        <f t="shared" si="0"/>
        <v/>
      </c>
      <c r="E30" s="4"/>
      <c r="R30">
        <v>6</v>
      </c>
      <c r="S30">
        <v>40</v>
      </c>
      <c r="AE30" t="str" cm="1">
        <f t="array" ref="AE30">IFERROR(_xlfn._xlws.FILTER($K:$K,$L:$L=TEXT(AE$2,0)),"")</f>
        <v/>
      </c>
    </row>
    <row r="31" spans="1:31" x14ac:dyDescent="0.25">
      <c r="A31" s="5"/>
      <c r="B31" s="5"/>
      <c r="C31" t="str">
        <f t="shared" si="0"/>
        <v/>
      </c>
      <c r="E31" s="4"/>
      <c r="R31">
        <v>7</v>
      </c>
      <c r="S31">
        <v>35</v>
      </c>
      <c r="AE31" t="str" cm="1">
        <f t="array" ref="AE31">IFERROR(_xlfn._xlws.FILTER($K:$K,$L:$L=TEXT(AE$2,0)),"")</f>
        <v/>
      </c>
    </row>
    <row r="32" spans="1:31" x14ac:dyDescent="0.25">
      <c r="A32" s="5"/>
      <c r="B32" s="5"/>
      <c r="C32" t="str">
        <f t="shared" si="0"/>
        <v/>
      </c>
      <c r="E32" s="4"/>
      <c r="R32">
        <v>8</v>
      </c>
      <c r="S32">
        <v>30</v>
      </c>
      <c r="AE32" t="str" cm="1">
        <f t="array" ref="AE32">IFERROR(_xlfn._xlws.FILTER($K:$K,$L:$L=TEXT(AE$2,0)),"")</f>
        <v/>
      </c>
    </row>
    <row r="33" spans="1:31" x14ac:dyDescent="0.25">
      <c r="A33" s="5"/>
      <c r="B33" s="5"/>
      <c r="C33" t="str">
        <f t="shared" si="0"/>
        <v/>
      </c>
      <c r="E33" s="4"/>
      <c r="R33">
        <v>9</v>
      </c>
      <c r="S33">
        <v>25</v>
      </c>
      <c r="AE33" t="str" cm="1">
        <f t="array" ref="AE33">IFERROR(_xlfn._xlws.FILTER($K:$K,$L:$L=TEXT(AE$2,0)),"")</f>
        <v/>
      </c>
    </row>
    <row r="34" spans="1:31" x14ac:dyDescent="0.25">
      <c r="A34" s="5"/>
      <c r="B34" s="5"/>
      <c r="C34" t="str">
        <f t="shared" si="0"/>
        <v/>
      </c>
      <c r="E34" s="4"/>
      <c r="R34">
        <v>10</v>
      </c>
      <c r="S34">
        <v>20</v>
      </c>
      <c r="AE34" t="str" cm="1">
        <f t="array" ref="AE34">IFERROR(_xlfn._xlws.FILTER($K:$K,$L:$L=TEXT(AE$2,0)),"")</f>
        <v/>
      </c>
    </row>
    <row r="36" spans="1:31" x14ac:dyDescent="0.25">
      <c r="R36">
        <v>1</v>
      </c>
      <c r="S36">
        <v>100</v>
      </c>
      <c r="T36" t="str" cm="1">
        <f t="array" ref="T36">IFERROR(_xlfn._xlws.FILTER($N:$N,$O:$O=TEXT(T$2,0)),"")</f>
        <v/>
      </c>
      <c r="U36" t="str" cm="1">
        <f t="array" ref="U36">IFERROR(_xlfn._xlws.FILTER($N:$N,$O:$O=TEXT(U$2,0)),"")</f>
        <v/>
      </c>
      <c r="V36" t="str" cm="1">
        <f t="array" ref="V36">IFERROR(_xlfn._xlws.FILTER($N:$N,$O:$O=TEXT(V$2,0)),"")</f>
        <v/>
      </c>
      <c r="W36" t="str" cm="1">
        <f t="array" ref="W36">IFERROR(_xlfn._xlws.FILTER($N:$N,$O:$O=TEXT(W$2,0)),"")</f>
        <v/>
      </c>
      <c r="X36" t="str" cm="1">
        <f t="array" ref="X36">IFERROR(_xlfn._xlws.FILTER($N:$N,$O:$O=TEXT(X$2,0)),"")</f>
        <v/>
      </c>
      <c r="Y36" t="str" cm="1">
        <f t="array" ref="Y36">IFERROR(_xlfn._xlws.FILTER($N:$N,$O:$O=TEXT(Y$2,0)),"")</f>
        <v/>
      </c>
      <c r="Z36" t="str" cm="1">
        <f t="array" ref="Z36">IFERROR(_xlfn._xlws.FILTER($N:$N,$O:$O=TEXT(Z$2,0)),"")</f>
        <v/>
      </c>
      <c r="AA36" t="str" cm="1">
        <f t="array" ref="AA36">IFERROR(_xlfn._xlws.FILTER($N:$N,$O:$O=TEXT(AA$2,0)),"")</f>
        <v/>
      </c>
      <c r="AB36" t="str" cm="1">
        <f t="array" ref="AB36">IFERROR(_xlfn._xlws.FILTER($N:$N,$O:$O=TEXT(AB$2,0)),"")</f>
        <v/>
      </c>
      <c r="AC36" t="str" cm="1">
        <f t="array" ref="AC36">IFERROR(_xlfn._xlws.FILTER($N:$N,$O:$O=TEXT(AC$2,0)),"")</f>
        <v/>
      </c>
      <c r="AD36" t="str" cm="1">
        <f t="array" ref="AD36">IFERROR(_xlfn._xlws.FILTER($N:$N,$O:$O=TEXT(AD$2,0)),"")</f>
        <v/>
      </c>
      <c r="AE36" t="str" cm="1">
        <f t="array" ref="AE36">IFERROR(_xlfn._xlws.FILTER($N:$N,$O:$O=TEXT(AE$2,0)),"")</f>
        <v/>
      </c>
    </row>
    <row r="37" spans="1:31" x14ac:dyDescent="0.25">
      <c r="R37">
        <v>2</v>
      </c>
      <c r="S37">
        <v>80</v>
      </c>
    </row>
    <row r="38" spans="1:31" x14ac:dyDescent="0.25">
      <c r="R38">
        <v>3</v>
      </c>
      <c r="S38">
        <v>70</v>
      </c>
    </row>
    <row r="39" spans="1:31" x14ac:dyDescent="0.25">
      <c r="R39">
        <v>4</v>
      </c>
      <c r="S39">
        <v>55</v>
      </c>
    </row>
    <row r="40" spans="1:31" x14ac:dyDescent="0.25">
      <c r="R40">
        <v>5</v>
      </c>
      <c r="S40">
        <v>45</v>
      </c>
    </row>
    <row r="41" spans="1:31" x14ac:dyDescent="0.25">
      <c r="R41">
        <v>6</v>
      </c>
      <c r="S41">
        <v>40</v>
      </c>
    </row>
    <row r="42" spans="1:31" x14ac:dyDescent="0.25">
      <c r="R42">
        <v>7</v>
      </c>
      <c r="S42">
        <v>35</v>
      </c>
    </row>
    <row r="43" spans="1:31" x14ac:dyDescent="0.25">
      <c r="R43">
        <v>8</v>
      </c>
      <c r="S43">
        <v>30</v>
      </c>
    </row>
    <row r="44" spans="1:31" x14ac:dyDescent="0.25">
      <c r="R44">
        <v>9</v>
      </c>
      <c r="S44">
        <v>25</v>
      </c>
    </row>
    <row r="45" spans="1:31" x14ac:dyDescent="0.25">
      <c r="R45">
        <v>10</v>
      </c>
      <c r="S45">
        <v>20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74EB03-F6BB-4608-8360-29A915B5D9DF}">
  <sheetPr codeName="Arkusz13"/>
  <dimension ref="A1:AE45"/>
  <sheetViews>
    <sheetView workbookViewId="0">
      <selection activeCell="K14" sqref="K14"/>
    </sheetView>
  </sheetViews>
  <sheetFormatPr defaultRowHeight="15" x14ac:dyDescent="0.25"/>
  <cols>
    <col min="1" max="1" width="14.85546875" customWidth="1"/>
    <col min="2" max="2" width="13.140625" customWidth="1"/>
    <col min="3" max="3" width="28" customWidth="1"/>
    <col min="4" max="4" width="15.28515625" customWidth="1"/>
    <col min="5" max="5" width="27" customWidth="1"/>
    <col min="7" max="7" width="6.7109375" customWidth="1"/>
    <col min="8" max="8" width="17.28515625" customWidth="1"/>
    <col min="9" max="10" width="12.85546875" customWidth="1"/>
    <col min="11" max="11" width="17.85546875" bestFit="1" customWidth="1"/>
    <col min="12" max="13" width="13.140625" customWidth="1"/>
    <col min="14" max="14" width="17.85546875" bestFit="1" customWidth="1"/>
    <col min="15" max="15" width="13.140625" customWidth="1"/>
    <col min="20" max="21" width="20" customWidth="1"/>
    <col min="22" max="22" width="19.140625" customWidth="1"/>
    <col min="23" max="23" width="20.5703125" bestFit="1" customWidth="1"/>
    <col min="24" max="24" width="17.5703125" customWidth="1"/>
    <col min="26" max="26" width="21.5703125" bestFit="1" customWidth="1"/>
    <col min="27" max="27" width="20.85546875" bestFit="1" customWidth="1"/>
    <col min="28" max="28" width="19.5703125" customWidth="1"/>
  </cols>
  <sheetData>
    <row r="1" spans="1:31" x14ac:dyDescent="0.25">
      <c r="A1" s="63" t="s">
        <v>299</v>
      </c>
      <c r="B1" s="63"/>
      <c r="C1" s="63"/>
      <c r="D1" s="63"/>
      <c r="E1" s="54"/>
      <c r="F1" s="54"/>
      <c r="G1" s="54"/>
      <c r="H1" s="55"/>
      <c r="I1" s="55"/>
      <c r="J1" s="55"/>
      <c r="K1" s="56"/>
      <c r="L1" s="56"/>
      <c r="M1" s="56"/>
      <c r="N1" s="62"/>
      <c r="O1" s="62"/>
      <c r="P1" s="62"/>
    </row>
    <row r="2" spans="1:31" x14ac:dyDescent="0.25">
      <c r="R2" s="3" t="s">
        <v>24</v>
      </c>
      <c r="S2" s="3" t="s">
        <v>25</v>
      </c>
      <c r="T2" s="3" t="s">
        <v>304</v>
      </c>
      <c r="U2" s="3" t="s">
        <v>305</v>
      </c>
      <c r="V2" s="3" t="s">
        <v>306</v>
      </c>
      <c r="W2" s="3" t="s">
        <v>307</v>
      </c>
      <c r="X2" s="3" t="s">
        <v>308</v>
      </c>
      <c r="Y2" s="3" t="s">
        <v>66</v>
      </c>
      <c r="Z2" s="3" t="s">
        <v>68</v>
      </c>
      <c r="AA2" s="3" t="s">
        <v>71</v>
      </c>
      <c r="AB2" s="3" t="s">
        <v>309</v>
      </c>
      <c r="AC2" s="3" t="s">
        <v>310</v>
      </c>
      <c r="AD2" s="3" t="s">
        <v>311</v>
      </c>
      <c r="AE2" s="3" t="s">
        <v>312</v>
      </c>
    </row>
    <row r="3" spans="1:31" x14ac:dyDescent="0.25">
      <c r="A3" s="5"/>
      <c r="B3" s="5"/>
      <c r="C3" t="str">
        <f>_xlfn.TEXTJOIN(" ",1,A3,B3)</f>
        <v/>
      </c>
      <c r="E3" s="4" t="s">
        <v>67</v>
      </c>
      <c r="F3" t="str">
        <f>_xlfn.XLOOKUP(E3,Licencje[Nazw i imię],Licencje[Kat],"",0)</f>
        <v>K55</v>
      </c>
      <c r="G3">
        <f>_xlfn.XLOOKUP(E3,$T$3:$T$12,$S$3:$S$12,_xlfn.XLOOKUP(E3,$U$3:$U$12,$S$3:$S$12,_xlfn.XLOOKUP(E3,$V$3:$V$12,$S$3:$S$12,_xlfn.XLOOKUP(E3,$W$3:$W$12,$S$3:$S$12,_xlfn.XLOOKUP(E3,$X$3:$X$12,$S$3:$S$12,_xlfn.XLOOKUP(E3,$Y$3:$Y$12,$S$3:$S$12,_xlfn.XLOOKUP(E3,$Z$3:$Z$12,$S$3:$S$12,_xlfn.XLOOKUP(E3,$AA$3:$AA$12,$S$3:$S$12,_xlfn.XLOOKUP(E3,$AB$3:$AB$12,$S$3:$S$12,_xlfn.XLOOKUP(E3,$AC$3:$AC$12,$S$3:$S$12,_xlfn.XLOOKUP(E3,$AD$3:$AD$12,$S$3:$S$12,_xlfn.XLOOKUP(E3,$AE$3:$AE$12,$S$3:$S$12,,0),0),0),0),0),0),0),0),0),0),0),0)</f>
        <v>100</v>
      </c>
      <c r="H3" s="4" t="s">
        <v>72</v>
      </c>
      <c r="I3" t="str">
        <f>_xlfn.XLOOKUP(H3,Licencje[Nazw i imię],Licencje[Kat],"",0)</f>
        <v>K70</v>
      </c>
      <c r="J3">
        <f>_xlfn.XLOOKUP(H3,$T$14:$T$23,$S$14:$S$23,_xlfn.XLOOKUP(H3,$U$14:$U$23,$S$14:$S$23,_xlfn.XLOOKUP(H3,$V$14:$V$23,$S$14:$S$23,_xlfn.XLOOKUP(H3,$W$14:$W$23,$S$14:$S$23,_xlfn.XLOOKUP(H3,$X$14:$X$23,$S$14:$S$23,_xlfn.XLOOKUP(H3,$Y$14:$Y$23,$S$14:$S$23,_xlfn.XLOOKUP(H3,$Z$14:$Z$23,$S$14:$S$23,_xlfn.XLOOKUP(H3,$AA$14:$AA$23,$S$14:$S$23,_xlfn.XLOOKUP(H3,$AB$14:$AB$23,$S$14:$S$23,_xlfn.XLOOKUP(H3,$AC$14:$AC$23,$S$14:$S$23,_xlfn.XLOOKUP(H3,$AD$14:$AD$23,$S$14:$S$23,_xlfn.XLOOKUP(H3,$AE$14:$AE$23,$S$14:$S$23,,0),0),0),0),0),0),0),0),0),0),0),0)</f>
        <v>100</v>
      </c>
      <c r="K3" s="4" t="s">
        <v>316</v>
      </c>
      <c r="L3" t="str">
        <f>_xlfn.XLOOKUP(K3,Licencje[Nazw i imię],Licencje[Kat],"",0)</f>
        <v>K45</v>
      </c>
      <c r="M3">
        <f>_xlfn.XLOOKUP(K3,$T$25:$T$34,$S$25:$S$34,_xlfn.XLOOKUP(K3,$U$25:$U$34,$S$25:$S$34,_xlfn.XLOOKUP(K3,$V$25:$V$34,$S$25:$S$34,_xlfn.XLOOKUP(K3,$W$25:$W$34,$S$25:$S$34,_xlfn.XLOOKUP(K3,$X$25:$X$34,$S$25:$S$34,_xlfn.XLOOKUP(K3,$Y$25:$Y$34,$S$25:$S$34,_xlfn.XLOOKUP(K3,$Z$25:$Z$34,$S$25:$S$34,_xlfn.XLOOKUP(K3,$AA$25:$AA$34,$S$25:$S$34,_xlfn.XLOOKUP(K3,$AB$25:$AB$34,$S$25:$S$34,_xlfn.XLOOKUP(K3,$AC$25:$AC$34,$S$25:$S$34,_xlfn.XLOOKUP(K3,$AD$25:$AD$34,$S$25:$S$34,_xlfn.XLOOKUP(K3,$AE$25:$AE$34,$S$25:$S$34,,0),0),0),0),0),0),0),0),0),0),0),0)</f>
        <v>100</v>
      </c>
      <c r="N3" s="4"/>
      <c r="O3" t="str">
        <f>_xlfn.XLOOKUP(N3,Licencje[Nazw i imię],Licencje[Kat],"",0)</f>
        <v/>
      </c>
      <c r="P3">
        <f t="shared" ref="P3:P26" si="0">_xlfn.XLOOKUP(N3,$T$36:$T$45,$S$36:$S$45,_xlfn.XLOOKUP(N3,$U$36:$U$45,$S$36:$S$45,_xlfn.XLOOKUP(N3,$V$36:$V$45,$S$36:$S$45,_xlfn.XLOOKUP(N3,$W$36:$W$45,$S$36:$S$45,_xlfn.XLOOKUP(N3,$X$36:$X$45,$S$36:$S$45,_xlfn.XLOOKUP(N3,$Y$36:$Y$45,$S$36:$S$45,_xlfn.XLOOKUP(N3,$Z$36:$Z$45,$S$36:$S$45,_xlfn.XLOOKUP(N3,$AA$36:$AA$45,$S$36:$S$45,_xlfn.XLOOKUP(N3,$AB$36:$AB$45,$S$36:$S$45,_xlfn.XLOOKUP(N3,$AC$36:$AC$45,$S$36:$S$45,_xlfn.XLOOKUP(N3,$AD$36:$AD$45,$S$36:$S$45,_xlfn.XLOOKUP(N3,$AE$36:$AE$45,$S$36:$S$45,,0),0),0),0),0),0),0),0),0),0),0),0)</f>
        <v>80</v>
      </c>
      <c r="R3">
        <v>1</v>
      </c>
      <c r="S3">
        <v>100</v>
      </c>
      <c r="T3" t="str" cm="1">
        <f t="array" ref="T3">IFERROR(_xlfn._xlws.FILTER($E:$E,$F:$F=TEXT(T$2,0)),"")</f>
        <v/>
      </c>
      <c r="U3" t="str" cm="1">
        <f t="array" ref="U3">IFERROR(_xlfn._xlws.FILTER($E:$E,$F:$F=TEXT(U$2,0)),"")</f>
        <v/>
      </c>
      <c r="V3" t="str" cm="1">
        <f t="array" ref="V3">IFERROR(_xlfn._xlws.FILTER($E:$E,$F:$F=TEXT(V$2,0)),"")</f>
        <v/>
      </c>
      <c r="W3" t="str" cm="1">
        <f t="array" ref="W3">IFERROR(_xlfn._xlws.FILTER($E:$E,$F:$F=TEXT(W$2,0)),"")</f>
        <v>WEŁNICKA Magdalena</v>
      </c>
      <c r="X3" t="str" cm="1">
        <f t="array" ref="X3">IFERROR(_xlfn._xlws.FILTER($E:$E,$F:$F=TEXT(X$2,0)),"")</f>
        <v/>
      </c>
      <c r="Y3" t="str" cm="1">
        <f t="array" ref="Y3">IFERROR(_xlfn._xlws.FILTER($E:$E,$F:$F=TEXT(Y$2,0)),"")</f>
        <v>GADOMSKA Anna</v>
      </c>
      <c r="Z3" t="str" cm="1">
        <f t="array" ref="Z3">IFERROR(_xlfn._xlws.FILTER($E:$E,$F:$F=TEXT(Z$2,0)),"")</f>
        <v/>
      </c>
      <c r="AA3" t="str" cm="1">
        <f t="array" ref="AA3">IFERROR(_xlfn._xlws.FILTER($E:$E,$F:$F=TEXT(AA$2,0)),"")</f>
        <v>JANKO-MIELCARSKA Ewa</v>
      </c>
      <c r="AB3" t="str" cm="1">
        <f t="array" ref="AB3">IFERROR(_xlfn._xlws.FILTER($E:$E,$F:$F=TEXT(AB$2,0)),"")</f>
        <v>GAWRACZYŃSKA Anna</v>
      </c>
      <c r="AC3" t="str" cm="1">
        <f t="array" ref="AC3">IFERROR(_xlfn._xlws.FILTER($E:$E,$F:$F=TEXT(AC$2,0)),"")</f>
        <v/>
      </c>
      <c r="AD3" t="str" cm="1">
        <f t="array" ref="AD3">IFERROR(_xlfn._xlws.FILTER($E:$E,$F:$F=TEXT(AD$2,0)),"")</f>
        <v/>
      </c>
      <c r="AE3" t="str" cm="1">
        <f t="array" ref="AE3">IFERROR(_xlfn._xlws.FILTER($E:$E,$F:$F=TEXT(AE$2,0)),"")</f>
        <v/>
      </c>
    </row>
    <row r="4" spans="1:31" x14ac:dyDescent="0.25">
      <c r="A4" s="5"/>
      <c r="B4" s="5"/>
      <c r="C4" t="str">
        <f t="shared" ref="C4:C34" si="1">_xlfn.TEXTJOIN(" ",1,A4,B4)</f>
        <v/>
      </c>
      <c r="E4" s="4" t="s">
        <v>72</v>
      </c>
      <c r="F4" t="str">
        <f>_xlfn.XLOOKUP(E4,Licencje[Nazw i imię],Licencje[Kat],"",0)</f>
        <v>K70</v>
      </c>
      <c r="G4">
        <f t="shared" ref="G4:G26" si="2">_xlfn.XLOOKUP(E4,$T$3:$T$12,$S$3:$S$12,_xlfn.XLOOKUP(E4,$U$3:$U$12,$S$3:$S$12,_xlfn.XLOOKUP(E4,$V$3:$V$12,$S$3:$S$12,_xlfn.XLOOKUP(E4,$W$3:$W$12,$S$3:$S$12,_xlfn.XLOOKUP(E4,$X$3:$X$12,$S$3:$S$12,_xlfn.XLOOKUP(E4,$Y$3:$Y$12,$S$3:$S$12,_xlfn.XLOOKUP(E4,$Z$3:$Z$12,$S$3:$S$12,_xlfn.XLOOKUP(E4,$AA$3:$AA$12,$S$3:$S$12,_xlfn.XLOOKUP(E4,$AB$3:$AB$12,$S$3:$S$12,_xlfn.XLOOKUP(E4,$AC$3:$AC$12,$S$3:$S$12,_xlfn.XLOOKUP(E4,$AD$3:$AD$12,$S$3:$S$12,_xlfn.XLOOKUP(E4,$AE$3:$AE$12,$S$3:$S$12,,0),0),0),0),0),0),0),0),0),0),0),0)</f>
        <v>100</v>
      </c>
      <c r="H4" s="4" t="s">
        <v>67</v>
      </c>
      <c r="I4" t="str">
        <f>_xlfn.XLOOKUP(H4,Licencje[Nazw i imię],Licencje[Kat],"",0)</f>
        <v>K55</v>
      </c>
      <c r="J4">
        <f t="shared" ref="J4:J26" si="3">_xlfn.XLOOKUP(H4,$T$14:$T$23,$S$14:$S$23,_xlfn.XLOOKUP(H4,$U$14:$U$23,$S$14:$S$23,_xlfn.XLOOKUP(H4,$V$14:$V$23,$S$14:$S$23,_xlfn.XLOOKUP(H4,$W$14:$W$23,$S$14:$S$23,_xlfn.XLOOKUP(H4,$X$14:$X$23,$S$14:$S$23,_xlfn.XLOOKUP(H4,$Y$14:$Y$23,$S$14:$S$23,_xlfn.XLOOKUP(H4,$Z$14:$Z$23,$S$14:$S$23,_xlfn.XLOOKUP(H4,$AA$14:$AA$23,$S$14:$S$23,_xlfn.XLOOKUP(H4,$AB$14:$AB$23,$S$14:$S$23,_xlfn.XLOOKUP(H4,$AC$14:$AC$23,$S$14:$S$23,_xlfn.XLOOKUP(H4,$AD$14:$AD$23,$S$14:$S$23,_xlfn.XLOOKUP(H4,$AE$14:$AE$23,$S$14:$S$23,,0),0),0),0),0),0),0),0),0),0),0),0)</f>
        <v>100</v>
      </c>
      <c r="K4" s="4" t="s">
        <v>72</v>
      </c>
      <c r="L4" t="str">
        <f>_xlfn.XLOOKUP(K4,Licencje[Nazw i imię],Licencje[Kat],"",0)</f>
        <v>K70</v>
      </c>
      <c r="M4">
        <f t="shared" ref="M4:M26" si="4">_xlfn.XLOOKUP(K4,$T$25:$T$34,$S$25:$S$34,_xlfn.XLOOKUP(K4,$U$25:$U$34,$S$25:$S$34,_xlfn.XLOOKUP(K4,$V$25:$V$34,$S$25:$S$34,_xlfn.XLOOKUP(K4,$W$25:$W$34,$S$25:$S$34,_xlfn.XLOOKUP(K4,$X$25:$X$34,$S$25:$S$34,_xlfn.XLOOKUP(K4,$Y$25:$Y$34,$S$25:$S$34,_xlfn.XLOOKUP(K4,$Z$25:$Z$34,$S$25:$S$34,_xlfn.XLOOKUP(K4,$AA$25:$AA$34,$S$25:$S$34,_xlfn.XLOOKUP(K4,$AB$25:$AB$34,$S$25:$S$34,_xlfn.XLOOKUP(K4,$AC$25:$AC$34,$S$25:$S$34,_xlfn.XLOOKUP(K4,$AD$25:$AD$34,$S$25:$S$34,_xlfn.XLOOKUP(K4,$AE$25:$AE$34,$S$25:$S$34,,0),0),0),0),0),0),0),0),0),0),0),0)</f>
        <v>100</v>
      </c>
      <c r="N4" s="4"/>
      <c r="O4" t="str">
        <f>_xlfn.XLOOKUP(N4,Licencje[Nazw i imię],Licencje[Kat],"",0)</f>
        <v/>
      </c>
      <c r="P4">
        <f t="shared" si="0"/>
        <v>80</v>
      </c>
      <c r="R4">
        <v>2</v>
      </c>
      <c r="S4">
        <v>80</v>
      </c>
    </row>
    <row r="5" spans="1:31" x14ac:dyDescent="0.25">
      <c r="A5" s="5"/>
      <c r="B5" s="5"/>
      <c r="C5" t="str">
        <f t="shared" si="1"/>
        <v/>
      </c>
      <c r="E5" s="4" t="s">
        <v>70</v>
      </c>
      <c r="F5" t="str">
        <f>_xlfn.XLOOKUP(E5,Licencje[Nazw i imię],Licencje[Kat],"",0)</f>
        <v>K65</v>
      </c>
      <c r="G5">
        <f t="shared" si="2"/>
        <v>100</v>
      </c>
      <c r="H5" s="4" t="s">
        <v>70</v>
      </c>
      <c r="I5" t="str">
        <f>_xlfn.XLOOKUP(H5,Licencje[Nazw i imię],Licencje[Kat],"",0)</f>
        <v>K65</v>
      </c>
      <c r="J5">
        <f t="shared" si="3"/>
        <v>100</v>
      </c>
      <c r="K5" s="4" t="s">
        <v>69</v>
      </c>
      <c r="L5" t="str">
        <f>_xlfn.XLOOKUP(K5,Licencje[Nazw i imię],Licencje[Kat],"",0)</f>
        <v>K65</v>
      </c>
      <c r="M5">
        <f t="shared" si="4"/>
        <v>100</v>
      </c>
      <c r="N5" s="4"/>
      <c r="O5" t="str">
        <f>_xlfn.XLOOKUP(N5,Licencje[Nazw i imię],Licencje[Kat],"",0)</f>
        <v/>
      </c>
      <c r="P5">
        <f t="shared" si="0"/>
        <v>80</v>
      </c>
      <c r="R5">
        <v>3</v>
      </c>
      <c r="S5">
        <v>70</v>
      </c>
    </row>
    <row r="6" spans="1:31" x14ac:dyDescent="0.25">
      <c r="A6" s="5"/>
      <c r="B6" s="5"/>
      <c r="C6" t="str">
        <f t="shared" si="1"/>
        <v/>
      </c>
      <c r="E6" s="4" t="s">
        <v>303</v>
      </c>
      <c r="F6" t="str">
        <f>_xlfn.XLOOKUP(E6,Licencje[Nazw i imię],Licencje[Kat],"",0)</f>
        <v>K45</v>
      </c>
      <c r="G6">
        <f t="shared" si="2"/>
        <v>100</v>
      </c>
      <c r="H6" t="s">
        <v>303</v>
      </c>
      <c r="I6" t="str">
        <f>_xlfn.XLOOKUP(H6,Licencje[Nazw i imię],Licencje[Kat],"",0)</f>
        <v>K45</v>
      </c>
      <c r="J6">
        <f t="shared" si="3"/>
        <v>100</v>
      </c>
      <c r="K6" s="4" t="s">
        <v>70</v>
      </c>
      <c r="L6" t="str">
        <f>_xlfn.XLOOKUP(K6,Licencje[Nazw i imię],Licencje[Kat],"",0)</f>
        <v>K65</v>
      </c>
      <c r="M6">
        <f t="shared" si="4"/>
        <v>80</v>
      </c>
      <c r="N6" s="4"/>
      <c r="O6" t="str">
        <f>_xlfn.XLOOKUP(N6,Licencje[Nazw i imię],Licencje[Kat],"",0)</f>
        <v/>
      </c>
      <c r="P6">
        <f t="shared" si="0"/>
        <v>80</v>
      </c>
      <c r="R6">
        <v>4</v>
      </c>
      <c r="S6">
        <v>55</v>
      </c>
    </row>
    <row r="7" spans="1:31" x14ac:dyDescent="0.25">
      <c r="A7" s="5"/>
      <c r="B7" s="5"/>
      <c r="C7" t="str">
        <f t="shared" si="1"/>
        <v/>
      </c>
      <c r="E7" s="4"/>
      <c r="F7" t="str">
        <f>_xlfn.XLOOKUP(E7,Licencje[Nazw i imię],Licencje[Kat],"",0)</f>
        <v/>
      </c>
      <c r="G7">
        <f t="shared" si="2"/>
        <v>80</v>
      </c>
      <c r="I7" t="str">
        <f>_xlfn.XLOOKUP(H7,Licencje[Nazw i imię],Licencje[Kat],"",0)</f>
        <v/>
      </c>
      <c r="J7">
        <f t="shared" si="3"/>
        <v>80</v>
      </c>
      <c r="K7" s="4" t="s">
        <v>303</v>
      </c>
      <c r="L7" t="str">
        <f>_xlfn.XLOOKUP(K7,Licencje[Nazw i imię],Licencje[Kat],"",0)</f>
        <v>K45</v>
      </c>
      <c r="M7">
        <f t="shared" si="4"/>
        <v>80</v>
      </c>
      <c r="N7" s="4"/>
      <c r="O7" t="str">
        <f>_xlfn.XLOOKUP(N7,Licencje[Nazw i imię],Licencje[Kat],"",0)</f>
        <v/>
      </c>
      <c r="P7">
        <f t="shared" si="0"/>
        <v>80</v>
      </c>
      <c r="R7">
        <v>5</v>
      </c>
      <c r="S7">
        <v>45</v>
      </c>
    </row>
    <row r="8" spans="1:31" x14ac:dyDescent="0.25">
      <c r="A8" s="5"/>
      <c r="B8" s="5"/>
      <c r="C8" t="str">
        <f t="shared" si="1"/>
        <v/>
      </c>
      <c r="E8" s="4"/>
      <c r="F8" t="str">
        <f>_xlfn.XLOOKUP(E8,Licencje[Nazw i imię],Licencje[Kat],"",0)</f>
        <v/>
      </c>
      <c r="G8">
        <f t="shared" si="2"/>
        <v>80</v>
      </c>
      <c r="I8" t="str">
        <f>_xlfn.XLOOKUP(H8,Licencje[Nazw i imię],Licencje[Kat],"",0)</f>
        <v/>
      </c>
      <c r="J8">
        <f t="shared" si="3"/>
        <v>80</v>
      </c>
      <c r="K8" s="4"/>
      <c r="L8" t="str">
        <f>_xlfn.XLOOKUP(K8,Licencje[Nazw i imię],Licencje[Kat],"",0)</f>
        <v/>
      </c>
      <c r="M8">
        <f t="shared" si="4"/>
        <v>80</v>
      </c>
      <c r="N8" s="4"/>
      <c r="O8" t="str">
        <f>_xlfn.XLOOKUP(N8,Licencje[Nazw i imię],Licencje[Kat],"",0)</f>
        <v/>
      </c>
      <c r="P8">
        <f t="shared" si="0"/>
        <v>80</v>
      </c>
      <c r="R8">
        <v>6</v>
      </c>
      <c r="S8">
        <v>40</v>
      </c>
    </row>
    <row r="9" spans="1:31" x14ac:dyDescent="0.25">
      <c r="A9" s="5"/>
      <c r="B9" s="5"/>
      <c r="C9" t="str">
        <f t="shared" si="1"/>
        <v/>
      </c>
      <c r="E9" s="4"/>
      <c r="F9" t="str">
        <f>_xlfn.XLOOKUP(E9,Licencje[Nazw i imię],Licencje[Kat],"",0)</f>
        <v/>
      </c>
      <c r="G9">
        <f t="shared" si="2"/>
        <v>80</v>
      </c>
      <c r="I9" t="str">
        <f>_xlfn.XLOOKUP(H9,Licencje[Nazw i imię],Licencje[Kat],"",0)</f>
        <v/>
      </c>
      <c r="J9">
        <f t="shared" si="3"/>
        <v>80</v>
      </c>
      <c r="K9" s="4"/>
      <c r="L9" t="str">
        <f>_xlfn.XLOOKUP(K9,Licencje[Nazw i imię],Licencje[Kat],"",0)</f>
        <v/>
      </c>
      <c r="M9">
        <f t="shared" si="4"/>
        <v>80</v>
      </c>
      <c r="N9" s="4"/>
      <c r="O9" t="str">
        <f>_xlfn.XLOOKUP(N9,Licencje[Nazw i imię],Licencje[Kat],"",0)</f>
        <v/>
      </c>
      <c r="P9">
        <f t="shared" si="0"/>
        <v>80</v>
      </c>
      <c r="R9">
        <v>7</v>
      </c>
      <c r="S9">
        <v>35</v>
      </c>
    </row>
    <row r="10" spans="1:31" x14ac:dyDescent="0.25">
      <c r="A10" s="5"/>
      <c r="B10" s="5"/>
      <c r="C10" t="str">
        <f t="shared" si="1"/>
        <v/>
      </c>
      <c r="E10" s="4"/>
      <c r="F10" t="str">
        <f>_xlfn.XLOOKUP(E10,Licencje[Nazw i imię],Licencje[Kat],"",0)</f>
        <v/>
      </c>
      <c r="G10">
        <f t="shared" si="2"/>
        <v>80</v>
      </c>
      <c r="I10" t="str">
        <f>_xlfn.XLOOKUP(H10,Licencje[Nazw i imię],Licencje[Kat],"",0)</f>
        <v/>
      </c>
      <c r="J10">
        <f t="shared" si="3"/>
        <v>80</v>
      </c>
      <c r="K10" s="4"/>
      <c r="L10" t="str">
        <f>_xlfn.XLOOKUP(K10,Licencje[Nazw i imię],Licencje[Kat],"",0)</f>
        <v/>
      </c>
      <c r="M10">
        <f t="shared" si="4"/>
        <v>80</v>
      </c>
      <c r="N10" s="4"/>
      <c r="O10" t="str">
        <f>_xlfn.XLOOKUP(N10,Licencje[Nazw i imię],Licencje[Kat],"",0)</f>
        <v/>
      </c>
      <c r="P10">
        <f t="shared" si="0"/>
        <v>80</v>
      </c>
      <c r="R10">
        <v>8</v>
      </c>
      <c r="S10">
        <v>30</v>
      </c>
    </row>
    <row r="11" spans="1:31" x14ac:dyDescent="0.25">
      <c r="A11" s="5"/>
      <c r="B11" s="5"/>
      <c r="C11" t="str">
        <f t="shared" si="1"/>
        <v/>
      </c>
      <c r="E11" s="4"/>
      <c r="F11" t="str">
        <f>_xlfn.XLOOKUP(E11,Licencje[Nazw i imię],Licencje[Kat],"",0)</f>
        <v/>
      </c>
      <c r="G11">
        <f t="shared" si="2"/>
        <v>80</v>
      </c>
      <c r="I11" t="str">
        <f>_xlfn.XLOOKUP(H11,Licencje[Nazw i imię],Licencje[Kat],"",0)</f>
        <v/>
      </c>
      <c r="J11">
        <f t="shared" si="3"/>
        <v>80</v>
      </c>
      <c r="K11" s="4"/>
      <c r="L11" t="str">
        <f>_xlfn.XLOOKUP(K11,Licencje[Nazw i imię],Licencje[Kat],"",0)</f>
        <v/>
      </c>
      <c r="M11">
        <f t="shared" si="4"/>
        <v>80</v>
      </c>
      <c r="N11" s="4"/>
      <c r="O11" t="str">
        <f>_xlfn.XLOOKUP(N11,Licencje[Nazw i imię],Licencje[Kat],"",0)</f>
        <v/>
      </c>
      <c r="P11">
        <f t="shared" si="0"/>
        <v>80</v>
      </c>
      <c r="R11">
        <v>9</v>
      </c>
      <c r="S11">
        <v>25</v>
      </c>
    </row>
    <row r="12" spans="1:31" x14ac:dyDescent="0.25">
      <c r="A12" s="5"/>
      <c r="B12" s="5"/>
      <c r="C12" t="str">
        <f t="shared" si="1"/>
        <v/>
      </c>
      <c r="E12" s="4"/>
      <c r="F12" t="str">
        <f>_xlfn.XLOOKUP(E12,Licencje[Nazw i imię],Licencje[Kat],"",0)</f>
        <v/>
      </c>
      <c r="G12">
        <f t="shared" si="2"/>
        <v>80</v>
      </c>
      <c r="I12" t="str">
        <f>_xlfn.XLOOKUP(H12,Licencje[Nazw i imię],Licencje[Kat],"",0)</f>
        <v/>
      </c>
      <c r="J12">
        <f t="shared" si="3"/>
        <v>80</v>
      </c>
      <c r="K12" s="4"/>
      <c r="L12" t="str">
        <f>_xlfn.XLOOKUP(K12,Licencje[Nazw i imię],Licencje[Kat],"",0)</f>
        <v/>
      </c>
      <c r="M12">
        <f t="shared" si="4"/>
        <v>80</v>
      </c>
      <c r="N12" s="4"/>
      <c r="O12" t="str">
        <f>_xlfn.XLOOKUP(N12,Licencje[Nazw i imię],Licencje[Kat],"",0)</f>
        <v/>
      </c>
      <c r="P12">
        <f t="shared" si="0"/>
        <v>80</v>
      </c>
      <c r="R12">
        <v>10</v>
      </c>
      <c r="S12">
        <v>20</v>
      </c>
    </row>
    <row r="13" spans="1:31" x14ac:dyDescent="0.25">
      <c r="A13" s="5"/>
      <c r="B13" s="5"/>
      <c r="C13" t="str">
        <f t="shared" si="1"/>
        <v/>
      </c>
      <c r="E13" s="4"/>
      <c r="F13" t="str">
        <f>_xlfn.XLOOKUP(E13,Licencje[Nazw i imię],Licencje[Kat],"",0)</f>
        <v/>
      </c>
      <c r="G13">
        <f t="shared" si="2"/>
        <v>80</v>
      </c>
      <c r="I13" t="str">
        <f>_xlfn.XLOOKUP(H13,Licencje[Nazw i imię],Licencje[Kat],"",0)</f>
        <v/>
      </c>
      <c r="J13">
        <f t="shared" si="3"/>
        <v>80</v>
      </c>
      <c r="K13" s="4"/>
      <c r="L13" t="str">
        <f>_xlfn.XLOOKUP(K13,Licencje[Nazw i imię],Licencje[Kat],"",0)</f>
        <v/>
      </c>
      <c r="M13">
        <f t="shared" si="4"/>
        <v>80</v>
      </c>
      <c r="N13" s="4"/>
      <c r="O13" t="str">
        <f>_xlfn.XLOOKUP(N13,Licencje[Nazw i imię],Licencje[Kat],"",0)</f>
        <v/>
      </c>
      <c r="P13">
        <f t="shared" si="0"/>
        <v>80</v>
      </c>
    </row>
    <row r="14" spans="1:31" x14ac:dyDescent="0.25">
      <c r="A14" s="5"/>
      <c r="B14" s="5"/>
      <c r="C14" t="str">
        <f t="shared" si="1"/>
        <v/>
      </c>
      <c r="E14" s="4"/>
      <c r="F14" t="str">
        <f>_xlfn.XLOOKUP(E14,Licencje[Nazw i imię],Licencje[Kat],"",0)</f>
        <v/>
      </c>
      <c r="G14">
        <f t="shared" si="2"/>
        <v>80</v>
      </c>
      <c r="I14" t="str">
        <f>_xlfn.XLOOKUP(H14,Licencje[Nazw i imię],Licencje[Kat],"",0)</f>
        <v/>
      </c>
      <c r="J14">
        <f t="shared" si="3"/>
        <v>80</v>
      </c>
      <c r="L14" t="str">
        <f>_xlfn.XLOOKUP(K14,Licencje[Nazw i imię],Licencje[Kat],"",0)</f>
        <v/>
      </c>
      <c r="M14">
        <f t="shared" si="4"/>
        <v>80</v>
      </c>
      <c r="O14" t="str">
        <f>_xlfn.XLOOKUP(N14,Licencje[Nazw i imię],Licencje[Kat],"",0)</f>
        <v/>
      </c>
      <c r="P14">
        <f t="shared" si="0"/>
        <v>80</v>
      </c>
      <c r="R14">
        <v>1</v>
      </c>
      <c r="S14">
        <v>100</v>
      </c>
      <c r="T14" t="str" cm="1">
        <f t="array" ref="T14">IFERROR(_xlfn._xlws.FILTER($H:$H,$I:$I=TEXT(T$2,0)),"")</f>
        <v/>
      </c>
      <c r="U14" t="str" cm="1">
        <f t="array" ref="U14">IFERROR(_xlfn._xlws.FILTER($H:$H,$I:$I=TEXT(U$2,0)),"")</f>
        <v/>
      </c>
      <c r="V14" t="str" cm="1">
        <f t="array" ref="V14">IFERROR(_xlfn._xlws.FILTER($H:$H,$I:$I=TEXT(V$2,0)),"")</f>
        <v/>
      </c>
      <c r="W14" t="str" cm="1">
        <f t="array" ref="W14">IFERROR(_xlfn._xlws.FILTER($H:$H,$I:$I=TEXT(W$2,0)),"")</f>
        <v>WEŁNICKA Magdalena</v>
      </c>
      <c r="X14" t="str" cm="1">
        <f t="array" ref="X14">IFERROR(_xlfn._xlws.FILTER($H:$H,$I:$I=TEXT(X$2,0)),"")</f>
        <v/>
      </c>
      <c r="Y14" t="str" cm="1">
        <f t="array" ref="Y14">IFERROR(_xlfn._xlws.FILTER($H:$H,$I:$I=TEXT(Y$2,0)),"")</f>
        <v>GADOMSKA Anna</v>
      </c>
      <c r="Z14" t="str" cm="1">
        <f t="array" ref="Z14">IFERROR(_xlfn._xlws.FILTER($H:$H,$I:$I=TEXT(Z$2,0)),"")</f>
        <v/>
      </c>
      <c r="AA14" t="str" cm="1">
        <f t="array" ref="AA14">IFERROR(_xlfn._xlws.FILTER($H:$H,$I:$I=TEXT(AA$2,0)),"")</f>
        <v>JANKO-MIELCARSKA Ewa</v>
      </c>
      <c r="AB14" t="str" cm="1">
        <f t="array" ref="AB14">IFERROR(_xlfn._xlws.FILTER($H:$H,$I:$I=TEXT(AB$2,0)),"")</f>
        <v>GAWRACZYŃSKA Anna</v>
      </c>
      <c r="AC14" t="str" cm="1">
        <f t="array" ref="AC14">IFERROR(_xlfn._xlws.FILTER($H:$H,$I:$I=TEXT(AC$2,0)),"")</f>
        <v/>
      </c>
      <c r="AD14" t="str" cm="1">
        <f t="array" ref="AD14">IFERROR(_xlfn._xlws.FILTER($H:$H,$I:$I=TEXT(AD$2,0)),"")</f>
        <v/>
      </c>
      <c r="AE14" t="str" cm="1">
        <f t="array" ref="AE14">IFERROR(_xlfn._xlws.FILTER($H:$H,$I:$I=TEXT(AE$2,0)),"")</f>
        <v/>
      </c>
    </row>
    <row r="15" spans="1:31" x14ac:dyDescent="0.25">
      <c r="A15" s="5"/>
      <c r="B15" s="5"/>
      <c r="C15" t="str">
        <f t="shared" si="1"/>
        <v/>
      </c>
      <c r="E15" s="4"/>
      <c r="F15" t="str">
        <f>_xlfn.XLOOKUP(E15,Licencje[Nazw i imię],Licencje[Kat],"",0)</f>
        <v/>
      </c>
      <c r="G15">
        <f t="shared" si="2"/>
        <v>80</v>
      </c>
      <c r="I15" t="str">
        <f>_xlfn.XLOOKUP(H15,Licencje[Nazw i imię],Licencje[Kat],"",0)</f>
        <v/>
      </c>
      <c r="J15">
        <f t="shared" si="3"/>
        <v>80</v>
      </c>
      <c r="L15" t="str">
        <f>_xlfn.XLOOKUP(K15,Licencje[Nazw i imię],Licencje[Kat],"",0)</f>
        <v/>
      </c>
      <c r="M15">
        <f t="shared" si="4"/>
        <v>80</v>
      </c>
      <c r="O15" t="str">
        <f>_xlfn.XLOOKUP(N15,Licencje[Nazw i imię],Licencje[Kat],"",0)</f>
        <v/>
      </c>
      <c r="P15">
        <f t="shared" si="0"/>
        <v>80</v>
      </c>
      <c r="R15">
        <v>2</v>
      </c>
      <c r="S15">
        <v>80</v>
      </c>
    </row>
    <row r="16" spans="1:31" x14ac:dyDescent="0.25">
      <c r="A16" s="5"/>
      <c r="B16" s="5"/>
      <c r="C16" t="str">
        <f t="shared" si="1"/>
        <v/>
      </c>
      <c r="E16" s="4"/>
      <c r="F16" t="str">
        <f>_xlfn.XLOOKUP(E16,Licencje[Nazw i imię],Licencje[Kat],"",0)</f>
        <v/>
      </c>
      <c r="G16">
        <f t="shared" si="2"/>
        <v>80</v>
      </c>
      <c r="I16" t="str">
        <f>_xlfn.XLOOKUP(H16,Licencje[Nazw i imię],Licencje[Kat],"",0)</f>
        <v/>
      </c>
      <c r="J16">
        <f t="shared" si="3"/>
        <v>80</v>
      </c>
      <c r="L16" t="str">
        <f>_xlfn.XLOOKUP(K16,Licencje[Nazw i imię],Licencje[Kat],"",0)</f>
        <v/>
      </c>
      <c r="M16">
        <f t="shared" si="4"/>
        <v>80</v>
      </c>
      <c r="O16" t="str">
        <f>_xlfn.XLOOKUP(N16,Licencje[Nazw i imię],Licencje[Kat],"",0)</f>
        <v/>
      </c>
      <c r="P16">
        <f t="shared" si="0"/>
        <v>80</v>
      </c>
      <c r="R16">
        <v>3</v>
      </c>
      <c r="S16">
        <v>70</v>
      </c>
    </row>
    <row r="17" spans="1:31" x14ac:dyDescent="0.25">
      <c r="A17" s="5"/>
      <c r="B17" s="5"/>
      <c r="C17" t="str">
        <f t="shared" si="1"/>
        <v/>
      </c>
      <c r="E17" s="4"/>
      <c r="F17" t="str">
        <f>_xlfn.XLOOKUP(E17,Licencje[Nazw i imię],Licencje[Kat],"",0)</f>
        <v/>
      </c>
      <c r="G17">
        <f t="shared" si="2"/>
        <v>80</v>
      </c>
      <c r="I17" t="str">
        <f>_xlfn.XLOOKUP(H17,Licencje[Nazw i imię],Licencje[Kat],"",0)</f>
        <v/>
      </c>
      <c r="J17">
        <f t="shared" si="3"/>
        <v>80</v>
      </c>
      <c r="L17" t="str">
        <f>_xlfn.XLOOKUP(K17,Licencje[Nazw i imię],Licencje[Kat],"",0)</f>
        <v/>
      </c>
      <c r="M17">
        <f t="shared" si="4"/>
        <v>80</v>
      </c>
      <c r="O17" t="str">
        <f>_xlfn.XLOOKUP(N17,Licencje[Nazw i imię],Licencje[Kat],"",0)</f>
        <v/>
      </c>
      <c r="P17">
        <f t="shared" si="0"/>
        <v>80</v>
      </c>
      <c r="R17">
        <v>4</v>
      </c>
      <c r="S17">
        <v>55</v>
      </c>
    </row>
    <row r="18" spans="1:31" x14ac:dyDescent="0.25">
      <c r="A18" s="5"/>
      <c r="B18" s="5"/>
      <c r="C18" t="str">
        <f t="shared" si="1"/>
        <v/>
      </c>
      <c r="E18" s="4"/>
      <c r="F18" t="str">
        <f>_xlfn.XLOOKUP(E18,Licencje[Nazw i imię],Licencje[Kat],"",0)</f>
        <v/>
      </c>
      <c r="G18">
        <f t="shared" si="2"/>
        <v>80</v>
      </c>
      <c r="I18" t="str">
        <f>_xlfn.XLOOKUP(H18,Licencje[Nazw i imię],Licencje[Kat],"",0)</f>
        <v/>
      </c>
      <c r="J18">
        <f t="shared" si="3"/>
        <v>80</v>
      </c>
      <c r="L18" t="str">
        <f>_xlfn.XLOOKUP(K18,Licencje[Nazw i imię],Licencje[Kat],"",0)</f>
        <v/>
      </c>
      <c r="M18">
        <f t="shared" si="4"/>
        <v>80</v>
      </c>
      <c r="O18" t="str">
        <f>_xlfn.XLOOKUP(N18,Licencje[Nazw i imię],Licencje[Kat],"",0)</f>
        <v/>
      </c>
      <c r="P18">
        <f t="shared" si="0"/>
        <v>80</v>
      </c>
      <c r="R18">
        <v>5</v>
      </c>
      <c r="S18">
        <v>45</v>
      </c>
    </row>
    <row r="19" spans="1:31" x14ac:dyDescent="0.25">
      <c r="A19" s="5"/>
      <c r="B19" s="5"/>
      <c r="C19" t="str">
        <f t="shared" si="1"/>
        <v/>
      </c>
      <c r="E19" s="4"/>
      <c r="F19" t="str">
        <f>_xlfn.XLOOKUP(E19,Licencje[Nazw i imię],Licencje[Kat],"",0)</f>
        <v/>
      </c>
      <c r="G19">
        <f t="shared" si="2"/>
        <v>80</v>
      </c>
      <c r="I19" t="str">
        <f>_xlfn.XLOOKUP(H19,Licencje[Nazw i imię],Licencje[Kat],"",0)</f>
        <v/>
      </c>
      <c r="J19">
        <f t="shared" si="3"/>
        <v>80</v>
      </c>
      <c r="L19" t="str">
        <f>_xlfn.XLOOKUP(K19,Licencje[Nazw i imię],Licencje[Kat],"",0)</f>
        <v/>
      </c>
      <c r="M19">
        <f t="shared" si="4"/>
        <v>80</v>
      </c>
      <c r="O19" t="str">
        <f>_xlfn.XLOOKUP(N19,Licencje[Nazw i imię],Licencje[Kat],"",0)</f>
        <v/>
      </c>
      <c r="P19">
        <f t="shared" si="0"/>
        <v>80</v>
      </c>
      <c r="R19">
        <v>6</v>
      </c>
      <c r="S19">
        <v>40</v>
      </c>
    </row>
    <row r="20" spans="1:31" x14ac:dyDescent="0.25">
      <c r="A20" s="5"/>
      <c r="B20" s="5"/>
      <c r="C20" t="str">
        <f t="shared" si="1"/>
        <v/>
      </c>
      <c r="E20" s="4"/>
      <c r="F20" t="str">
        <f>_xlfn.XLOOKUP(E20,Licencje[Nazw i imię],Licencje[Kat],"",0)</f>
        <v/>
      </c>
      <c r="G20">
        <f t="shared" si="2"/>
        <v>80</v>
      </c>
      <c r="I20" t="str">
        <f>_xlfn.XLOOKUP(H20,Licencje[Nazw i imię],Licencje[Kat],"",0)</f>
        <v/>
      </c>
      <c r="J20">
        <f t="shared" si="3"/>
        <v>80</v>
      </c>
      <c r="L20" t="str">
        <f>_xlfn.XLOOKUP(K20,Licencje[Nazw i imię],Licencje[Kat],"",0)</f>
        <v/>
      </c>
      <c r="M20">
        <f t="shared" si="4"/>
        <v>80</v>
      </c>
      <c r="O20" t="str">
        <f>_xlfn.XLOOKUP(N20,Licencje[Nazw i imię],Licencje[Kat],"",0)</f>
        <v/>
      </c>
      <c r="P20">
        <f t="shared" si="0"/>
        <v>80</v>
      </c>
      <c r="R20">
        <v>7</v>
      </c>
      <c r="S20">
        <v>35</v>
      </c>
    </row>
    <row r="21" spans="1:31" x14ac:dyDescent="0.25">
      <c r="A21" s="5"/>
      <c r="B21" s="5"/>
      <c r="C21" t="str">
        <f t="shared" si="1"/>
        <v/>
      </c>
      <c r="E21" s="4"/>
      <c r="F21" t="str">
        <f>_xlfn.XLOOKUP(E21,Licencje[Nazw i imię],Licencje[Kat],"",0)</f>
        <v/>
      </c>
      <c r="G21">
        <f t="shared" si="2"/>
        <v>80</v>
      </c>
      <c r="I21" t="str">
        <f>_xlfn.XLOOKUP(H21,Licencje[Nazw i imię],Licencje[Kat],"",0)</f>
        <v/>
      </c>
      <c r="J21">
        <f t="shared" si="3"/>
        <v>80</v>
      </c>
      <c r="L21" t="str">
        <f>_xlfn.XLOOKUP(K21,Licencje[Nazw i imię],Licencje[Kat],"",0)</f>
        <v/>
      </c>
      <c r="M21">
        <f t="shared" si="4"/>
        <v>80</v>
      </c>
      <c r="O21" t="str">
        <f>_xlfn.XLOOKUP(N21,Licencje[Nazw i imię],Licencje[Kat],"",0)</f>
        <v/>
      </c>
      <c r="P21">
        <f t="shared" si="0"/>
        <v>80</v>
      </c>
      <c r="R21">
        <v>8</v>
      </c>
      <c r="S21">
        <v>30</v>
      </c>
    </row>
    <row r="22" spans="1:31" x14ac:dyDescent="0.25">
      <c r="A22" s="5"/>
      <c r="B22" s="5"/>
      <c r="C22" t="str">
        <f t="shared" si="1"/>
        <v/>
      </c>
      <c r="E22" s="4"/>
      <c r="F22" t="str">
        <f>_xlfn.XLOOKUP(E22,Licencje[Nazw i imię],Licencje[Kat],"",0)</f>
        <v/>
      </c>
      <c r="G22">
        <f t="shared" si="2"/>
        <v>80</v>
      </c>
      <c r="I22" t="str">
        <f>_xlfn.XLOOKUP(H22,Licencje[Nazw i imię],Licencje[Kat],"",0)</f>
        <v/>
      </c>
      <c r="J22">
        <f t="shared" si="3"/>
        <v>80</v>
      </c>
      <c r="L22" t="str">
        <f>_xlfn.XLOOKUP(K22,Licencje[Nazw i imię],Licencje[Kat],"",0)</f>
        <v/>
      </c>
      <c r="M22">
        <f t="shared" si="4"/>
        <v>80</v>
      </c>
      <c r="O22" t="str">
        <f>_xlfn.XLOOKUP(N22,Licencje[Nazw i imię],Licencje[Kat],"",0)</f>
        <v/>
      </c>
      <c r="P22">
        <f t="shared" si="0"/>
        <v>80</v>
      </c>
      <c r="R22">
        <v>9</v>
      </c>
      <c r="S22">
        <v>25</v>
      </c>
    </row>
    <row r="23" spans="1:31" x14ac:dyDescent="0.25">
      <c r="A23" s="5"/>
      <c r="B23" s="5"/>
      <c r="C23" t="str">
        <f t="shared" si="1"/>
        <v/>
      </c>
      <c r="E23" s="4"/>
      <c r="F23" t="str">
        <f>_xlfn.XLOOKUP(E23,Licencje[Nazw i imię],Licencje[Kat],"",0)</f>
        <v/>
      </c>
      <c r="G23">
        <f t="shared" si="2"/>
        <v>80</v>
      </c>
      <c r="I23" t="str">
        <f>_xlfn.XLOOKUP(H23,Licencje[Nazw i imię],Licencje[Kat],"",0)</f>
        <v/>
      </c>
      <c r="J23">
        <f t="shared" si="3"/>
        <v>80</v>
      </c>
      <c r="L23" t="str">
        <f>_xlfn.XLOOKUP(K23,Licencje[Nazw i imię],Licencje[Kat],"",0)</f>
        <v/>
      </c>
      <c r="M23">
        <f t="shared" si="4"/>
        <v>80</v>
      </c>
      <c r="O23" t="str">
        <f>_xlfn.XLOOKUP(N23,Licencje[Nazw i imię],Licencje[Kat],"",0)</f>
        <v/>
      </c>
      <c r="P23">
        <f t="shared" si="0"/>
        <v>80</v>
      </c>
      <c r="R23">
        <v>10</v>
      </c>
      <c r="S23">
        <v>20</v>
      </c>
    </row>
    <row r="24" spans="1:31" x14ac:dyDescent="0.25">
      <c r="A24" s="5"/>
      <c r="B24" s="5"/>
      <c r="C24" t="str">
        <f t="shared" si="1"/>
        <v/>
      </c>
      <c r="E24" s="4"/>
      <c r="F24" t="str">
        <f>_xlfn.XLOOKUP(E24,Licencje[Nazw i imię],Licencje[Kat],"",0)</f>
        <v/>
      </c>
      <c r="G24">
        <f t="shared" si="2"/>
        <v>80</v>
      </c>
      <c r="I24" t="str">
        <f>_xlfn.XLOOKUP(H24,Licencje[Nazw i imię],Licencje[Kat],"",0)</f>
        <v/>
      </c>
      <c r="J24">
        <f t="shared" si="3"/>
        <v>80</v>
      </c>
      <c r="L24" t="str">
        <f>_xlfn.XLOOKUP(K24,Licencje[Nazw i imię],Licencje[Kat],"",0)</f>
        <v/>
      </c>
      <c r="M24">
        <f t="shared" si="4"/>
        <v>80</v>
      </c>
      <c r="O24" t="str">
        <f>_xlfn.XLOOKUP(N24,Licencje[Nazw i imię],Licencje[Kat],"",0)</f>
        <v/>
      </c>
      <c r="P24">
        <f t="shared" si="0"/>
        <v>80</v>
      </c>
    </row>
    <row r="25" spans="1:31" x14ac:dyDescent="0.25">
      <c r="A25" s="5"/>
      <c r="B25" s="5"/>
      <c r="C25" t="str">
        <f t="shared" si="1"/>
        <v/>
      </c>
      <c r="E25" s="4"/>
      <c r="F25" t="str">
        <f>_xlfn.XLOOKUP(E25,Licencje[Nazw i imię],Licencje[Kat],"",0)</f>
        <v/>
      </c>
      <c r="G25">
        <f t="shared" si="2"/>
        <v>80</v>
      </c>
      <c r="I25" t="str">
        <f>_xlfn.XLOOKUP(H25,Licencje[Nazw i imię],Licencje[Kat],"",0)</f>
        <v/>
      </c>
      <c r="J25">
        <f t="shared" si="3"/>
        <v>80</v>
      </c>
      <c r="L25" t="str">
        <f>_xlfn.XLOOKUP(K25,Licencje[Nazw i imię],Licencje[Kat],"",0)</f>
        <v/>
      </c>
      <c r="M25">
        <f t="shared" si="4"/>
        <v>80</v>
      </c>
      <c r="O25" t="str">
        <f>_xlfn.XLOOKUP(N25,Licencje[Nazw i imię],Licencje[Kat],"",0)</f>
        <v/>
      </c>
      <c r="P25">
        <f t="shared" si="0"/>
        <v>80</v>
      </c>
      <c r="R25">
        <v>1</v>
      </c>
      <c r="S25">
        <v>100</v>
      </c>
      <c r="T25" t="str" cm="1">
        <f t="array" ref="T25">IFERROR(_xlfn._xlws.FILTER($K:$K,$L:$L=TEXT(T$2,0)),"")</f>
        <v/>
      </c>
      <c r="U25" t="str" cm="1">
        <f t="array" ref="U25">IFERROR(_xlfn._xlws.FILTER($K:$K,$L:$L=TEXT(U$2,0)),"")</f>
        <v/>
      </c>
      <c r="V25" t="str" cm="1">
        <f t="array" ref="V25">IFERROR(_xlfn._xlws.FILTER($K:$K,$L:$L=TEXT(V$2,0)),"")</f>
        <v/>
      </c>
      <c r="W25" t="str" cm="1">
        <f t="array" ref="W25:W26">IFERROR(_xlfn._xlws.FILTER($K:$K,$L:$L=TEXT(W$2,0)),"")</f>
        <v>STASZKIEWICZ Elżbieta</v>
      </c>
      <c r="X25" t="str" cm="1">
        <f t="array" ref="X25">IFERROR(_xlfn._xlws.FILTER($K:$K,$L:$L=TEXT(X$2,0)),"")</f>
        <v/>
      </c>
      <c r="Y25" t="str" cm="1">
        <f t="array" ref="Y25">IFERROR(_xlfn._xlws.FILTER($K:$K,$L:$L=TEXT(Y$2,0)),"")</f>
        <v/>
      </c>
      <c r="Z25" t="str" cm="1">
        <f t="array" ref="Z25">IFERROR(_xlfn._xlws.FILTER($K:$K,$L:$L=TEXT(Z$2,0)),"")</f>
        <v/>
      </c>
      <c r="AA25" t="str" cm="1">
        <f t="array" ref="AA25:AA26">IFERROR(_xlfn._xlws.FILTER($K:$K,$L:$L=TEXT(AA$2,0)),"")</f>
        <v>STANKIEWICZ Anna</v>
      </c>
      <c r="AB25" t="str" cm="1">
        <f t="array" ref="AB25">IFERROR(_xlfn._xlws.FILTER($K:$K,$L:$L=TEXT(AB$2,0)),"")</f>
        <v>GAWRACZYŃSKA Anna</v>
      </c>
      <c r="AC25" t="str" cm="1">
        <f t="array" ref="AC25">IFERROR(_xlfn._xlws.FILTER($K:$K,$L:$L=TEXT(AC$2,0)),"")</f>
        <v/>
      </c>
      <c r="AD25" t="str" cm="1">
        <f t="array" ref="AD25">IFERROR(_xlfn._xlws.FILTER($K:$K,$L:$L=TEXT(AD$2,0)),"")</f>
        <v/>
      </c>
      <c r="AE25" t="str" cm="1">
        <f t="array" ref="AE25">IFERROR(_xlfn._xlws.FILTER($K:$K,$L:$L=TEXT(AE$2,0)),"")</f>
        <v/>
      </c>
    </row>
    <row r="26" spans="1:31" x14ac:dyDescent="0.25">
      <c r="A26" s="5"/>
      <c r="B26" s="5"/>
      <c r="C26" t="str">
        <f t="shared" si="1"/>
        <v/>
      </c>
      <c r="E26" s="4"/>
      <c r="F26" t="str">
        <f>_xlfn.XLOOKUP(E26,Licencje[Nazw i imię],Licencje[Kat],"",0)</f>
        <v/>
      </c>
      <c r="G26">
        <f t="shared" si="2"/>
        <v>80</v>
      </c>
      <c r="I26" t="str">
        <f>_xlfn.XLOOKUP(H26,Licencje[Nazw i imię],Licencje[Kat],"",0)</f>
        <v/>
      </c>
      <c r="J26">
        <f t="shared" si="3"/>
        <v>80</v>
      </c>
      <c r="L26" t="str">
        <f>_xlfn.XLOOKUP(K26,Licencje[Nazw i imię],Licencje[Kat],"",0)</f>
        <v/>
      </c>
      <c r="M26">
        <f t="shared" si="4"/>
        <v>80</v>
      </c>
      <c r="O26" t="str">
        <f>_xlfn.XLOOKUP(N26,Licencje[Nazw i imię],Licencje[Kat],"",0)</f>
        <v/>
      </c>
      <c r="P26">
        <f t="shared" si="0"/>
        <v>80</v>
      </c>
      <c r="R26">
        <v>2</v>
      </c>
      <c r="S26">
        <v>80</v>
      </c>
      <c r="W26" t="str">
        <v>WEŁNICKA Magdalena</v>
      </c>
      <c r="AA26" t="str">
        <v>JANKO-MIELCARSKA Ewa</v>
      </c>
      <c r="AE26" t="str" cm="1">
        <f t="array" ref="AE26">IFERROR(_xlfn._xlws.FILTER($K:$K,$L:$L=TEXT(AE$2,0)),"")</f>
        <v/>
      </c>
    </row>
    <row r="27" spans="1:31" x14ac:dyDescent="0.25">
      <c r="A27" s="5"/>
      <c r="B27" s="5"/>
      <c r="C27" t="str">
        <f t="shared" si="1"/>
        <v/>
      </c>
      <c r="E27" s="4"/>
      <c r="R27">
        <v>3</v>
      </c>
      <c r="S27">
        <v>70</v>
      </c>
      <c r="AE27" t="str" cm="1">
        <f t="array" ref="AE27">IFERROR(_xlfn._xlws.FILTER($K:$K,$L:$L=TEXT(AE$2,0)),"")</f>
        <v/>
      </c>
    </row>
    <row r="28" spans="1:31" x14ac:dyDescent="0.25">
      <c r="A28" s="5"/>
      <c r="B28" s="5"/>
      <c r="C28" t="str">
        <f t="shared" si="1"/>
        <v/>
      </c>
      <c r="E28" s="4"/>
      <c r="R28">
        <v>4</v>
      </c>
      <c r="S28">
        <v>55</v>
      </c>
      <c r="AE28" t="str" cm="1">
        <f t="array" ref="AE28">IFERROR(_xlfn._xlws.FILTER($K:$K,$L:$L=TEXT(AE$2,0)),"")</f>
        <v/>
      </c>
    </row>
    <row r="29" spans="1:31" x14ac:dyDescent="0.25">
      <c r="A29" s="5"/>
      <c r="B29" s="5"/>
      <c r="C29" t="str">
        <f t="shared" si="1"/>
        <v/>
      </c>
      <c r="E29" s="4"/>
      <c r="R29">
        <v>5</v>
      </c>
      <c r="S29">
        <v>45</v>
      </c>
      <c r="AE29" t="str" cm="1">
        <f t="array" ref="AE29">IFERROR(_xlfn._xlws.FILTER($K:$K,$L:$L=TEXT(AE$2,0)),"")</f>
        <v/>
      </c>
    </row>
    <row r="30" spans="1:31" x14ac:dyDescent="0.25">
      <c r="A30" s="5"/>
      <c r="B30" s="5"/>
      <c r="C30" t="str">
        <f t="shared" si="1"/>
        <v/>
      </c>
      <c r="E30" s="4"/>
      <c r="R30">
        <v>6</v>
      </c>
      <c r="S30">
        <v>40</v>
      </c>
      <c r="AE30" t="str" cm="1">
        <f t="array" ref="AE30">IFERROR(_xlfn._xlws.FILTER($K:$K,$L:$L=TEXT(AE$2,0)),"")</f>
        <v/>
      </c>
    </row>
    <row r="31" spans="1:31" x14ac:dyDescent="0.25">
      <c r="A31" s="5"/>
      <c r="B31" s="5"/>
      <c r="C31" t="str">
        <f t="shared" si="1"/>
        <v/>
      </c>
      <c r="E31" s="4"/>
      <c r="R31">
        <v>7</v>
      </c>
      <c r="S31">
        <v>35</v>
      </c>
      <c r="AE31" t="str" cm="1">
        <f t="array" ref="AE31">IFERROR(_xlfn._xlws.FILTER($K:$K,$L:$L=TEXT(AE$2,0)),"")</f>
        <v/>
      </c>
    </row>
    <row r="32" spans="1:31" x14ac:dyDescent="0.25">
      <c r="A32" s="5"/>
      <c r="B32" s="5"/>
      <c r="C32" t="str">
        <f t="shared" si="1"/>
        <v/>
      </c>
      <c r="E32" s="4"/>
      <c r="R32">
        <v>8</v>
      </c>
      <c r="S32">
        <v>30</v>
      </c>
      <c r="AE32" t="str" cm="1">
        <f t="array" ref="AE32">IFERROR(_xlfn._xlws.FILTER($K:$K,$L:$L=TEXT(AE$2,0)),"")</f>
        <v/>
      </c>
    </row>
    <row r="33" spans="1:31" x14ac:dyDescent="0.25">
      <c r="A33" s="5"/>
      <c r="B33" s="5"/>
      <c r="C33" t="str">
        <f t="shared" si="1"/>
        <v/>
      </c>
      <c r="E33" s="4"/>
      <c r="R33">
        <v>9</v>
      </c>
      <c r="S33">
        <v>25</v>
      </c>
      <c r="AE33" t="str" cm="1">
        <f t="array" ref="AE33">IFERROR(_xlfn._xlws.FILTER($K:$K,$L:$L=TEXT(AE$2,0)),"")</f>
        <v/>
      </c>
    </row>
    <row r="34" spans="1:31" x14ac:dyDescent="0.25">
      <c r="A34" s="5"/>
      <c r="B34" s="5"/>
      <c r="C34" t="str">
        <f t="shared" si="1"/>
        <v/>
      </c>
      <c r="E34" s="4"/>
      <c r="R34">
        <v>10</v>
      </c>
      <c r="S34">
        <v>20</v>
      </c>
      <c r="AE34" t="str" cm="1">
        <f t="array" ref="AE34">IFERROR(_xlfn._xlws.FILTER($K:$K,$L:$L=TEXT(AE$2,0)),"")</f>
        <v/>
      </c>
    </row>
    <row r="36" spans="1:31" x14ac:dyDescent="0.25">
      <c r="R36">
        <v>1</v>
      </c>
      <c r="S36">
        <v>100</v>
      </c>
      <c r="T36" t="str" cm="1">
        <f t="array" ref="T36">IFERROR(_xlfn._xlws.FILTER($N:$N,$O:$O=TEXT(T$2,0)),"")</f>
        <v/>
      </c>
      <c r="U36" t="str" cm="1">
        <f t="array" ref="U36">IFERROR(_xlfn._xlws.FILTER($N:$N,$O:$O=TEXT(U$2,0)),"")</f>
        <v/>
      </c>
      <c r="V36" t="str" cm="1">
        <f t="array" ref="V36">IFERROR(_xlfn._xlws.FILTER($N:$N,$O:$O=TEXT(V$2,0)),"")</f>
        <v/>
      </c>
      <c r="W36" t="str" cm="1">
        <f t="array" ref="W36">IFERROR(_xlfn._xlws.FILTER($N:$N,$O:$O=TEXT(W$2,0)),"")</f>
        <v/>
      </c>
      <c r="X36" t="str" cm="1">
        <f t="array" ref="X36">IFERROR(_xlfn._xlws.FILTER($N:$N,$O:$O=TEXT(X$2,0)),"")</f>
        <v/>
      </c>
      <c r="Y36" t="str" cm="1">
        <f t="array" ref="Y36">IFERROR(_xlfn._xlws.FILTER($N:$N,$O:$O=TEXT(Y$2,0)),"")</f>
        <v/>
      </c>
      <c r="Z36" t="str" cm="1">
        <f t="array" ref="Z36">IFERROR(_xlfn._xlws.FILTER($N:$N,$O:$O=TEXT(Z$2,0)),"")</f>
        <v/>
      </c>
      <c r="AA36" t="str" cm="1">
        <f t="array" ref="AA36">IFERROR(_xlfn._xlws.FILTER($N:$N,$O:$O=TEXT(AA$2,0)),"")</f>
        <v/>
      </c>
      <c r="AB36" t="str" cm="1">
        <f t="array" ref="AB36">IFERROR(_xlfn._xlws.FILTER($N:$N,$O:$O=TEXT(AB$2,0)),"")</f>
        <v/>
      </c>
      <c r="AC36" t="str" cm="1">
        <f t="array" ref="AC36">IFERROR(_xlfn._xlws.FILTER($N:$N,$O:$O=TEXT(AC$2,0)),"")</f>
        <v/>
      </c>
      <c r="AD36" t="str" cm="1">
        <f t="array" ref="AD36">IFERROR(_xlfn._xlws.FILTER($N:$N,$O:$O=TEXT(AD$2,0)),"")</f>
        <v/>
      </c>
      <c r="AE36" t="str" cm="1">
        <f t="array" ref="AE36">IFERROR(_xlfn._xlws.FILTER($N:$N,$O:$O=TEXT(AE$2,0)),"")</f>
        <v/>
      </c>
    </row>
    <row r="37" spans="1:31" x14ac:dyDescent="0.25">
      <c r="R37">
        <v>2</v>
      </c>
      <c r="S37">
        <v>80</v>
      </c>
    </row>
    <row r="38" spans="1:31" x14ac:dyDescent="0.25">
      <c r="R38">
        <v>3</v>
      </c>
      <c r="S38">
        <v>70</v>
      </c>
    </row>
    <row r="39" spans="1:31" x14ac:dyDescent="0.25">
      <c r="R39">
        <v>4</v>
      </c>
      <c r="S39">
        <v>55</v>
      </c>
    </row>
    <row r="40" spans="1:31" x14ac:dyDescent="0.25">
      <c r="R40">
        <v>5</v>
      </c>
      <c r="S40">
        <v>45</v>
      </c>
    </row>
    <row r="41" spans="1:31" x14ac:dyDescent="0.25">
      <c r="R41">
        <v>6</v>
      </c>
      <c r="S41">
        <v>40</v>
      </c>
    </row>
    <row r="42" spans="1:31" x14ac:dyDescent="0.25">
      <c r="R42">
        <v>7</v>
      </c>
      <c r="S42">
        <v>35</v>
      </c>
    </row>
    <row r="43" spans="1:31" x14ac:dyDescent="0.25">
      <c r="R43">
        <v>8</v>
      </c>
      <c r="S43">
        <v>30</v>
      </c>
    </row>
    <row r="44" spans="1:31" x14ac:dyDescent="0.25">
      <c r="R44">
        <v>9</v>
      </c>
      <c r="S44">
        <v>25</v>
      </c>
    </row>
    <row r="45" spans="1:31" x14ac:dyDescent="0.25">
      <c r="R45">
        <v>10</v>
      </c>
      <c r="S45">
        <v>20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17D2E3-5819-4048-810C-E3589ED190CC}">
  <sheetPr codeName="Arkusz14"/>
  <dimension ref="A1:AE45"/>
  <sheetViews>
    <sheetView workbookViewId="0">
      <selection activeCell="K14" sqref="K14"/>
    </sheetView>
  </sheetViews>
  <sheetFormatPr defaultRowHeight="15" x14ac:dyDescent="0.25"/>
  <cols>
    <col min="1" max="1" width="14.85546875" customWidth="1"/>
    <col min="2" max="2" width="13.140625" customWidth="1"/>
    <col min="3" max="3" width="28" customWidth="1"/>
    <col min="4" max="4" width="15.28515625" customWidth="1"/>
    <col min="5" max="5" width="27" customWidth="1"/>
    <col min="7" max="7" width="6.7109375" customWidth="1"/>
    <col min="8" max="8" width="17.28515625" customWidth="1"/>
    <col min="9" max="10" width="12.85546875" customWidth="1"/>
    <col min="11" max="11" width="17.85546875" bestFit="1" customWidth="1"/>
    <col min="12" max="13" width="13.140625" customWidth="1"/>
    <col min="14" max="14" width="17.85546875" bestFit="1" customWidth="1"/>
    <col min="15" max="15" width="13.140625" customWidth="1"/>
    <col min="20" max="21" width="20" customWidth="1"/>
    <col min="22" max="22" width="19.140625" customWidth="1"/>
    <col min="23" max="23" width="20.5703125" bestFit="1" customWidth="1"/>
    <col min="24" max="24" width="17.5703125" customWidth="1"/>
    <col min="26" max="26" width="21.5703125" bestFit="1" customWidth="1"/>
    <col min="27" max="27" width="20.85546875" bestFit="1" customWidth="1"/>
    <col min="28" max="28" width="19.5703125" customWidth="1"/>
  </cols>
  <sheetData>
    <row r="1" spans="1:31" x14ac:dyDescent="0.25">
      <c r="A1" s="63" t="s">
        <v>299</v>
      </c>
      <c r="B1" s="63"/>
      <c r="C1" s="63"/>
      <c r="D1" s="63"/>
      <c r="E1" s="54"/>
      <c r="F1" s="54"/>
      <c r="G1" s="54"/>
      <c r="H1" s="55"/>
      <c r="I1" s="55"/>
      <c r="J1" s="55"/>
      <c r="K1" s="56"/>
      <c r="L1" s="56"/>
      <c r="M1" s="56"/>
      <c r="N1" s="62"/>
      <c r="O1" s="62"/>
      <c r="P1" s="62"/>
    </row>
    <row r="2" spans="1:31" x14ac:dyDescent="0.25">
      <c r="R2" s="3" t="s">
        <v>24</v>
      </c>
      <c r="S2" s="3" t="s">
        <v>25</v>
      </c>
      <c r="T2" s="3" t="s">
        <v>304</v>
      </c>
      <c r="U2" s="3" t="s">
        <v>305</v>
      </c>
      <c r="V2" s="3" t="s">
        <v>306</v>
      </c>
      <c r="W2" s="3" t="s">
        <v>307</v>
      </c>
      <c r="X2" s="3" t="s">
        <v>308</v>
      </c>
      <c r="Y2" s="3" t="s">
        <v>66</v>
      </c>
      <c r="Z2" s="3" t="s">
        <v>68</v>
      </c>
      <c r="AA2" s="3" t="s">
        <v>71</v>
      </c>
      <c r="AB2" s="3" t="s">
        <v>309</v>
      </c>
      <c r="AC2" s="3" t="s">
        <v>310</v>
      </c>
      <c r="AD2" s="3" t="s">
        <v>311</v>
      </c>
      <c r="AE2" s="3" t="s">
        <v>312</v>
      </c>
    </row>
    <row r="3" spans="1:31" x14ac:dyDescent="0.25">
      <c r="A3" s="5"/>
      <c r="B3" s="5"/>
      <c r="C3" t="str">
        <f>_xlfn.TEXTJOIN(" ",1,A3,B3)</f>
        <v/>
      </c>
      <c r="E3" s="4" t="s">
        <v>67</v>
      </c>
      <c r="F3" t="str">
        <f>_xlfn.XLOOKUP(E3,Licencje[Nazw i imię],Licencje[Kat],"",0)</f>
        <v>K55</v>
      </c>
      <c r="G3">
        <f>_xlfn.XLOOKUP(E3,$T$3:$T$12,$S$3:$S$12,_xlfn.XLOOKUP(E3,$U$3:$U$12,$S$3:$S$12,_xlfn.XLOOKUP(E3,$V$3:$V$12,$S$3:$S$12,_xlfn.XLOOKUP(E3,$W$3:$W$12,$S$3:$S$12,_xlfn.XLOOKUP(E3,$X$3:$X$12,$S$3:$S$12,_xlfn.XLOOKUP(E3,$Y$3:$Y$12,$S$3:$S$12,_xlfn.XLOOKUP(E3,$Z$3:$Z$12,$S$3:$S$12,_xlfn.XLOOKUP(E3,$AA$3:$AA$12,$S$3:$S$12,_xlfn.XLOOKUP(E3,$AB$3:$AB$12,$S$3:$S$12,_xlfn.XLOOKUP(E3,$AC$3:$AC$12,$S$3:$S$12,_xlfn.XLOOKUP(E3,$AD$3:$AD$12,$S$3:$S$12,_xlfn.XLOOKUP(E3,$AE$3:$AE$12,$S$3:$S$12,,0),0),0),0),0),0),0),0),0),0),0),0)</f>
        <v>100</v>
      </c>
      <c r="H3" s="4" t="s">
        <v>67</v>
      </c>
      <c r="I3" t="str">
        <f>_xlfn.XLOOKUP(H3,Licencje[Nazw i imię],Licencje[Kat],"",0)</f>
        <v>K55</v>
      </c>
      <c r="J3">
        <f>_xlfn.XLOOKUP(H3,$T$14:$T$23,$S$14:$S$23,_xlfn.XLOOKUP(H3,$U$14:$U$23,$S$14:$S$23,_xlfn.XLOOKUP(H3,$V$14:$V$23,$S$14:$S$23,_xlfn.XLOOKUP(H3,$W$14:$W$23,$S$14:$S$23,_xlfn.XLOOKUP(H3,$X$14:$X$23,$S$14:$S$23,_xlfn.XLOOKUP(H3,$Y$14:$Y$23,$S$14:$S$23,_xlfn.XLOOKUP(H3,$Z$14:$Z$23,$S$14:$S$23,_xlfn.XLOOKUP(H3,$AA$14:$AA$23,$S$14:$S$23,_xlfn.XLOOKUP(H3,$AB$14:$AB$23,$S$14:$S$23,_xlfn.XLOOKUP(H3,$AC$14:$AC$23,$S$14:$S$23,_xlfn.XLOOKUP(H3,$AD$14:$AD$23,$S$14:$S$23,_xlfn.XLOOKUP(H3,$AE$14:$AE$23,$S$14:$S$23,,0),0),0),0),0),0),0),0),0),0),0),0)</f>
        <v>100</v>
      </c>
      <c r="K3" s="4" t="s">
        <v>316</v>
      </c>
      <c r="L3" t="str">
        <f>_xlfn.XLOOKUP(K3,Licencje[Nazw i imię],Licencje[Kat],"",0)</f>
        <v>K45</v>
      </c>
      <c r="M3">
        <f>_xlfn.XLOOKUP(K3,$T$25:$T$34,$S$25:$S$34,_xlfn.XLOOKUP(K3,$U$25:$U$34,$S$25:$S$34,_xlfn.XLOOKUP(K3,$V$25:$V$34,$S$25:$S$34,_xlfn.XLOOKUP(K3,$W$25:$W$34,$S$25:$S$34,_xlfn.XLOOKUP(K3,$X$25:$X$34,$S$25:$S$34,_xlfn.XLOOKUP(K3,$Y$25:$Y$34,$S$25:$S$34,_xlfn.XLOOKUP(K3,$Z$25:$Z$34,$S$25:$S$34,_xlfn.XLOOKUP(K3,$AA$25:$AA$34,$S$25:$S$34,_xlfn.XLOOKUP(K3,$AB$25:$AB$34,$S$25:$S$34,_xlfn.XLOOKUP(K3,$AC$25:$AC$34,$S$25:$S$34,_xlfn.XLOOKUP(K3,$AD$25:$AD$34,$S$25:$S$34,_xlfn.XLOOKUP(K3,$AE$25:$AE$34,$S$25:$S$34,,0),0),0),0),0),0),0),0),0),0),0),0)</f>
        <v>100</v>
      </c>
      <c r="N3" s="4"/>
      <c r="O3" t="str">
        <f>_xlfn.XLOOKUP(N3,Licencje[Nazw i imię],Licencje[Kat],"",0)</f>
        <v/>
      </c>
      <c r="P3">
        <f t="shared" ref="P3:P26" si="0">_xlfn.XLOOKUP(N3,$T$36:$T$45,$S$36:$S$45,_xlfn.XLOOKUP(N3,$U$36:$U$45,$S$36:$S$45,_xlfn.XLOOKUP(N3,$V$36:$V$45,$S$36:$S$45,_xlfn.XLOOKUP(N3,$W$36:$W$45,$S$36:$S$45,_xlfn.XLOOKUP(N3,$X$36:$X$45,$S$36:$S$45,_xlfn.XLOOKUP(N3,$Y$36:$Y$45,$S$36:$S$45,_xlfn.XLOOKUP(N3,$Z$36:$Z$45,$S$36:$S$45,_xlfn.XLOOKUP(N3,$AA$36:$AA$45,$S$36:$S$45,_xlfn.XLOOKUP(N3,$AB$36:$AB$45,$S$36:$S$45,_xlfn.XLOOKUP(N3,$AC$36:$AC$45,$S$36:$S$45,_xlfn.XLOOKUP(N3,$AD$36:$AD$45,$S$36:$S$45,_xlfn.XLOOKUP(N3,$AE$36:$AE$45,$S$36:$S$45,,0),0),0),0),0),0),0),0),0),0),0),0)</f>
        <v>80</v>
      </c>
      <c r="R3">
        <v>1</v>
      </c>
      <c r="S3">
        <v>100</v>
      </c>
      <c r="T3" t="str" cm="1">
        <f t="array" ref="T3">IFERROR(_xlfn._xlws.FILTER($E:$E,$F:$F=TEXT(T$2,0)),"")</f>
        <v/>
      </c>
      <c r="U3" t="str" cm="1">
        <f t="array" ref="U3">IFERROR(_xlfn._xlws.FILTER($E:$E,$F:$F=TEXT(U$2,0)),"")</f>
        <v/>
      </c>
      <c r="V3" t="str" cm="1">
        <f t="array" ref="V3">IFERROR(_xlfn._xlws.FILTER($E:$E,$F:$F=TEXT(V$2,0)),"")</f>
        <v/>
      </c>
      <c r="W3" t="str" cm="1">
        <f t="array" ref="W3">IFERROR(_xlfn._xlws.FILTER($E:$E,$F:$F=TEXT(W$2,0)),"")</f>
        <v>WEŁNICKA Magdalena</v>
      </c>
      <c r="X3" t="str" cm="1">
        <f t="array" ref="X3">IFERROR(_xlfn._xlws.FILTER($E:$E,$F:$F=TEXT(X$2,0)),"")</f>
        <v/>
      </c>
      <c r="Y3" t="str" cm="1">
        <f t="array" ref="Y3">IFERROR(_xlfn._xlws.FILTER($E:$E,$F:$F=TEXT(Y$2,0)),"")</f>
        <v>GADOMSKA Anna</v>
      </c>
      <c r="Z3" t="str" cm="1">
        <f t="array" ref="Z3">IFERROR(_xlfn._xlws.FILTER($E:$E,$F:$F=TEXT(Z$2,0)),"")</f>
        <v/>
      </c>
      <c r="AA3" t="str" cm="1">
        <f t="array" ref="AA3">IFERROR(_xlfn._xlws.FILTER($E:$E,$F:$F=TEXT(AA$2,0)),"")</f>
        <v>JANKO-MIELCARSKA Ewa</v>
      </c>
      <c r="AB3" t="str" cm="1">
        <f t="array" ref="AB3">IFERROR(_xlfn._xlws.FILTER($E:$E,$F:$F=TEXT(AB$2,0)),"")</f>
        <v>GAWRACZYŃSKA Anna</v>
      </c>
      <c r="AC3" t="str" cm="1">
        <f t="array" ref="AC3">IFERROR(_xlfn._xlws.FILTER($E:$E,$F:$F=TEXT(AC$2,0)),"")</f>
        <v/>
      </c>
      <c r="AD3" t="str" cm="1">
        <f t="array" ref="AD3">IFERROR(_xlfn._xlws.FILTER($E:$E,$F:$F=TEXT(AD$2,0)),"")</f>
        <v/>
      </c>
      <c r="AE3" t="str" cm="1">
        <f t="array" ref="AE3">IFERROR(_xlfn._xlws.FILTER($E:$E,$F:$F=TEXT(AE$2,0)),"")</f>
        <v/>
      </c>
    </row>
    <row r="4" spans="1:31" x14ac:dyDescent="0.25">
      <c r="A4" s="5"/>
      <c r="B4" s="5"/>
      <c r="C4" t="str">
        <f t="shared" ref="C4:C34" si="1">_xlfn.TEXTJOIN(" ",1,A4,B4)</f>
        <v/>
      </c>
      <c r="E4" s="4" t="s">
        <v>72</v>
      </c>
      <c r="F4" t="str">
        <f>_xlfn.XLOOKUP(E4,Licencje[Nazw i imię],Licencje[Kat],"",0)</f>
        <v>K70</v>
      </c>
      <c r="G4">
        <f t="shared" ref="G4:G26" si="2">_xlfn.XLOOKUP(E4,$T$3:$T$12,$S$3:$S$12,_xlfn.XLOOKUP(E4,$U$3:$U$12,$S$3:$S$12,_xlfn.XLOOKUP(E4,$V$3:$V$12,$S$3:$S$12,_xlfn.XLOOKUP(E4,$W$3:$W$12,$S$3:$S$12,_xlfn.XLOOKUP(E4,$X$3:$X$12,$S$3:$S$12,_xlfn.XLOOKUP(E4,$Y$3:$Y$12,$S$3:$S$12,_xlfn.XLOOKUP(E4,$Z$3:$Z$12,$S$3:$S$12,_xlfn.XLOOKUP(E4,$AA$3:$AA$12,$S$3:$S$12,_xlfn.XLOOKUP(E4,$AB$3:$AB$12,$S$3:$S$12,_xlfn.XLOOKUP(E4,$AC$3:$AC$12,$S$3:$S$12,_xlfn.XLOOKUP(E4,$AD$3:$AD$12,$S$3:$S$12,_xlfn.XLOOKUP(E4,$AE$3:$AE$12,$S$3:$S$12,,0),0),0),0),0),0),0),0),0),0),0),0)</f>
        <v>100</v>
      </c>
      <c r="H4" s="4" t="s">
        <v>303</v>
      </c>
      <c r="I4" t="str">
        <f>_xlfn.XLOOKUP(H4,Licencje[Nazw i imię],Licencje[Kat],"",0)</f>
        <v>K45</v>
      </c>
      <c r="J4">
        <f t="shared" ref="J4:J26" si="3">_xlfn.XLOOKUP(H4,$T$14:$T$23,$S$14:$S$23,_xlfn.XLOOKUP(H4,$U$14:$U$23,$S$14:$S$23,_xlfn.XLOOKUP(H4,$V$14:$V$23,$S$14:$S$23,_xlfn.XLOOKUP(H4,$W$14:$W$23,$S$14:$S$23,_xlfn.XLOOKUP(H4,$X$14:$X$23,$S$14:$S$23,_xlfn.XLOOKUP(H4,$Y$14:$Y$23,$S$14:$S$23,_xlfn.XLOOKUP(H4,$Z$14:$Z$23,$S$14:$S$23,_xlfn.XLOOKUP(H4,$AA$14:$AA$23,$S$14:$S$23,_xlfn.XLOOKUP(H4,$AB$14:$AB$23,$S$14:$S$23,_xlfn.XLOOKUP(H4,$AC$14:$AC$23,$S$14:$S$23,_xlfn.XLOOKUP(H4,$AD$14:$AD$23,$S$14:$S$23,_xlfn.XLOOKUP(H4,$AE$14:$AE$23,$S$14:$S$23,,0),0),0),0),0),0),0),0),0),0),0),0)</f>
        <v>100</v>
      </c>
      <c r="K4" s="4" t="s">
        <v>72</v>
      </c>
      <c r="L4" t="str">
        <f>_xlfn.XLOOKUP(K4,Licencje[Nazw i imię],Licencje[Kat],"",0)</f>
        <v>K70</v>
      </c>
      <c r="M4">
        <f t="shared" ref="M4:M26" si="4">_xlfn.XLOOKUP(K4,$T$25:$T$34,$S$25:$S$34,_xlfn.XLOOKUP(K4,$U$25:$U$34,$S$25:$S$34,_xlfn.XLOOKUP(K4,$V$25:$V$34,$S$25:$S$34,_xlfn.XLOOKUP(K4,$W$25:$W$34,$S$25:$S$34,_xlfn.XLOOKUP(K4,$X$25:$X$34,$S$25:$S$34,_xlfn.XLOOKUP(K4,$Y$25:$Y$34,$S$25:$S$34,_xlfn.XLOOKUP(K4,$Z$25:$Z$34,$S$25:$S$34,_xlfn.XLOOKUP(K4,$AA$25:$AA$34,$S$25:$S$34,_xlfn.XLOOKUP(K4,$AB$25:$AB$34,$S$25:$S$34,_xlfn.XLOOKUP(K4,$AC$25:$AC$34,$S$25:$S$34,_xlfn.XLOOKUP(K4,$AD$25:$AD$34,$S$25:$S$34,_xlfn.XLOOKUP(K4,$AE$25:$AE$34,$S$25:$S$34,,0),0),0),0),0),0),0),0),0),0),0),0)</f>
        <v>100</v>
      </c>
      <c r="N4" s="4"/>
      <c r="O4" t="str">
        <f>_xlfn.XLOOKUP(N4,Licencje[Nazw i imię],Licencje[Kat],"",0)</f>
        <v/>
      </c>
      <c r="P4">
        <f t="shared" si="0"/>
        <v>80</v>
      </c>
      <c r="R4">
        <v>2</v>
      </c>
      <c r="S4">
        <v>80</v>
      </c>
    </row>
    <row r="5" spans="1:31" x14ac:dyDescent="0.25">
      <c r="A5" s="5"/>
      <c r="B5" s="5"/>
      <c r="C5" t="str">
        <f t="shared" si="1"/>
        <v/>
      </c>
      <c r="E5" s="4" t="s">
        <v>70</v>
      </c>
      <c r="F5" t="str">
        <f>_xlfn.XLOOKUP(E5,Licencje[Nazw i imię],Licencje[Kat],"",0)</f>
        <v>K65</v>
      </c>
      <c r="G5">
        <f t="shared" si="2"/>
        <v>100</v>
      </c>
      <c r="H5" s="4"/>
      <c r="I5" t="str">
        <f>_xlfn.XLOOKUP(H5,Licencje[Nazw i imię],Licencje[Kat],"",0)</f>
        <v/>
      </c>
      <c r="J5">
        <f t="shared" si="3"/>
        <v>80</v>
      </c>
      <c r="K5" s="4" t="s">
        <v>69</v>
      </c>
      <c r="L5" t="str">
        <f>_xlfn.XLOOKUP(K5,Licencje[Nazw i imię],Licencje[Kat],"",0)</f>
        <v>K65</v>
      </c>
      <c r="M5">
        <f t="shared" si="4"/>
        <v>100</v>
      </c>
      <c r="N5" s="4"/>
      <c r="O5" t="str">
        <f>_xlfn.XLOOKUP(N5,Licencje[Nazw i imię],Licencje[Kat],"",0)</f>
        <v/>
      </c>
      <c r="P5">
        <f t="shared" si="0"/>
        <v>80</v>
      </c>
      <c r="R5">
        <v>3</v>
      </c>
      <c r="S5">
        <v>70</v>
      </c>
    </row>
    <row r="6" spans="1:31" x14ac:dyDescent="0.25">
      <c r="A6" s="5"/>
      <c r="B6" s="5"/>
      <c r="C6" t="str">
        <f t="shared" si="1"/>
        <v/>
      </c>
      <c r="E6" s="4" t="s">
        <v>303</v>
      </c>
      <c r="F6" t="str">
        <f>_xlfn.XLOOKUP(E6,Licencje[Nazw i imię],Licencje[Kat],"",0)</f>
        <v>K45</v>
      </c>
      <c r="G6">
        <f t="shared" si="2"/>
        <v>100</v>
      </c>
      <c r="I6" t="str">
        <f>_xlfn.XLOOKUP(H6,Licencje[Nazw i imię],Licencje[Kat],"",0)</f>
        <v/>
      </c>
      <c r="J6">
        <f t="shared" si="3"/>
        <v>80</v>
      </c>
      <c r="K6" s="4" t="s">
        <v>70</v>
      </c>
      <c r="L6" t="str">
        <f>_xlfn.XLOOKUP(K6,Licencje[Nazw i imię],Licencje[Kat],"",0)</f>
        <v>K65</v>
      </c>
      <c r="M6">
        <f t="shared" si="4"/>
        <v>80</v>
      </c>
      <c r="N6" s="4"/>
      <c r="O6" t="str">
        <f>_xlfn.XLOOKUP(N6,Licencje[Nazw i imię],Licencje[Kat],"",0)</f>
        <v/>
      </c>
      <c r="P6">
        <f t="shared" si="0"/>
        <v>80</v>
      </c>
      <c r="R6">
        <v>4</v>
      </c>
      <c r="S6">
        <v>55</v>
      </c>
    </row>
    <row r="7" spans="1:31" x14ac:dyDescent="0.25">
      <c r="A7" s="5"/>
      <c r="B7" s="5"/>
      <c r="C7" t="str">
        <f t="shared" si="1"/>
        <v/>
      </c>
      <c r="E7" s="4"/>
      <c r="F7" t="str">
        <f>_xlfn.XLOOKUP(E7,Licencje[Nazw i imię],Licencje[Kat],"",0)</f>
        <v/>
      </c>
      <c r="G7">
        <f t="shared" si="2"/>
        <v>80</v>
      </c>
      <c r="I7" t="str">
        <f>_xlfn.XLOOKUP(H7,Licencje[Nazw i imię],Licencje[Kat],"",0)</f>
        <v/>
      </c>
      <c r="J7">
        <f t="shared" si="3"/>
        <v>80</v>
      </c>
      <c r="K7" s="4" t="s">
        <v>303</v>
      </c>
      <c r="L7" t="str">
        <f>_xlfn.XLOOKUP(K7,Licencje[Nazw i imię],Licencje[Kat],"",0)</f>
        <v>K45</v>
      </c>
      <c r="M7">
        <f t="shared" si="4"/>
        <v>80</v>
      </c>
      <c r="N7" s="4"/>
      <c r="O7" t="str">
        <f>_xlfn.XLOOKUP(N7,Licencje[Nazw i imię],Licencje[Kat],"",0)</f>
        <v/>
      </c>
      <c r="P7">
        <f t="shared" si="0"/>
        <v>80</v>
      </c>
      <c r="R7">
        <v>5</v>
      </c>
      <c r="S7">
        <v>45</v>
      </c>
    </row>
    <row r="8" spans="1:31" x14ac:dyDescent="0.25">
      <c r="A8" s="5"/>
      <c r="B8" s="5"/>
      <c r="C8" t="str">
        <f t="shared" si="1"/>
        <v/>
      </c>
      <c r="E8" s="4"/>
      <c r="F8" t="str">
        <f>_xlfn.XLOOKUP(E8,Licencje[Nazw i imię],Licencje[Kat],"",0)</f>
        <v/>
      </c>
      <c r="G8">
        <f t="shared" si="2"/>
        <v>80</v>
      </c>
      <c r="I8" t="str">
        <f>_xlfn.XLOOKUP(H8,Licencje[Nazw i imię],Licencje[Kat],"",0)</f>
        <v/>
      </c>
      <c r="J8">
        <f t="shared" si="3"/>
        <v>80</v>
      </c>
      <c r="K8" s="4"/>
      <c r="L8" t="str">
        <f>_xlfn.XLOOKUP(K8,Licencje[Nazw i imię],Licencje[Kat],"",0)</f>
        <v/>
      </c>
      <c r="M8">
        <f t="shared" si="4"/>
        <v>80</v>
      </c>
      <c r="N8" s="4"/>
      <c r="O8" t="str">
        <f>_xlfn.XLOOKUP(N8,Licencje[Nazw i imię],Licencje[Kat],"",0)</f>
        <v/>
      </c>
      <c r="P8">
        <f t="shared" si="0"/>
        <v>80</v>
      </c>
      <c r="R8">
        <v>6</v>
      </c>
      <c r="S8">
        <v>40</v>
      </c>
    </row>
    <row r="9" spans="1:31" x14ac:dyDescent="0.25">
      <c r="A9" s="5"/>
      <c r="B9" s="5"/>
      <c r="C9" t="str">
        <f t="shared" si="1"/>
        <v/>
      </c>
      <c r="E9" s="4"/>
      <c r="F9" t="str">
        <f>_xlfn.XLOOKUP(E9,Licencje[Nazw i imię],Licencje[Kat],"",0)</f>
        <v/>
      </c>
      <c r="G9">
        <f t="shared" si="2"/>
        <v>80</v>
      </c>
      <c r="I9" t="str">
        <f>_xlfn.XLOOKUP(H9,Licencje[Nazw i imię],Licencje[Kat],"",0)</f>
        <v/>
      </c>
      <c r="J9">
        <f t="shared" si="3"/>
        <v>80</v>
      </c>
      <c r="K9" s="4"/>
      <c r="L9" t="str">
        <f>_xlfn.XLOOKUP(K9,Licencje[Nazw i imię],Licencje[Kat],"",0)</f>
        <v/>
      </c>
      <c r="M9">
        <f t="shared" si="4"/>
        <v>80</v>
      </c>
      <c r="N9" s="4"/>
      <c r="O9" t="str">
        <f>_xlfn.XLOOKUP(N9,Licencje[Nazw i imię],Licencje[Kat],"",0)</f>
        <v/>
      </c>
      <c r="P9">
        <f t="shared" si="0"/>
        <v>80</v>
      </c>
      <c r="R9">
        <v>7</v>
      </c>
      <c r="S9">
        <v>35</v>
      </c>
    </row>
    <row r="10" spans="1:31" x14ac:dyDescent="0.25">
      <c r="A10" s="5"/>
      <c r="B10" s="5"/>
      <c r="C10" t="str">
        <f t="shared" si="1"/>
        <v/>
      </c>
      <c r="E10" s="4"/>
      <c r="F10" t="str">
        <f>_xlfn.XLOOKUP(E10,Licencje[Nazw i imię],Licencje[Kat],"",0)</f>
        <v/>
      </c>
      <c r="G10">
        <f t="shared" si="2"/>
        <v>80</v>
      </c>
      <c r="I10" t="str">
        <f>_xlfn.XLOOKUP(H10,Licencje[Nazw i imię],Licencje[Kat],"",0)</f>
        <v/>
      </c>
      <c r="J10">
        <f t="shared" si="3"/>
        <v>80</v>
      </c>
      <c r="K10" s="4"/>
      <c r="L10" t="str">
        <f>_xlfn.XLOOKUP(K10,Licencje[Nazw i imię],Licencje[Kat],"",0)</f>
        <v/>
      </c>
      <c r="M10">
        <f t="shared" si="4"/>
        <v>80</v>
      </c>
      <c r="N10" s="4"/>
      <c r="O10" t="str">
        <f>_xlfn.XLOOKUP(N10,Licencje[Nazw i imię],Licencje[Kat],"",0)</f>
        <v/>
      </c>
      <c r="P10">
        <f t="shared" si="0"/>
        <v>80</v>
      </c>
      <c r="R10">
        <v>8</v>
      </c>
      <c r="S10">
        <v>30</v>
      </c>
    </row>
    <row r="11" spans="1:31" x14ac:dyDescent="0.25">
      <c r="A11" s="5"/>
      <c r="B11" s="5"/>
      <c r="C11" t="str">
        <f t="shared" si="1"/>
        <v/>
      </c>
      <c r="E11" s="4"/>
      <c r="F11" t="str">
        <f>_xlfn.XLOOKUP(E11,Licencje[Nazw i imię],Licencje[Kat],"",0)</f>
        <v/>
      </c>
      <c r="G11">
        <f t="shared" si="2"/>
        <v>80</v>
      </c>
      <c r="I11" t="str">
        <f>_xlfn.XLOOKUP(H11,Licencje[Nazw i imię],Licencje[Kat],"",0)</f>
        <v/>
      </c>
      <c r="J11">
        <f t="shared" si="3"/>
        <v>80</v>
      </c>
      <c r="K11" s="4"/>
      <c r="L11" t="str">
        <f>_xlfn.XLOOKUP(K11,Licencje[Nazw i imię],Licencje[Kat],"",0)</f>
        <v/>
      </c>
      <c r="M11">
        <f t="shared" si="4"/>
        <v>80</v>
      </c>
      <c r="N11" s="4"/>
      <c r="O11" t="str">
        <f>_xlfn.XLOOKUP(N11,Licencje[Nazw i imię],Licencje[Kat],"",0)</f>
        <v/>
      </c>
      <c r="P11">
        <f t="shared" si="0"/>
        <v>80</v>
      </c>
      <c r="R11">
        <v>9</v>
      </c>
      <c r="S11">
        <v>25</v>
      </c>
    </row>
    <row r="12" spans="1:31" x14ac:dyDescent="0.25">
      <c r="A12" s="5"/>
      <c r="B12" s="5"/>
      <c r="C12" t="str">
        <f t="shared" si="1"/>
        <v/>
      </c>
      <c r="E12" s="4"/>
      <c r="F12" t="str">
        <f>_xlfn.XLOOKUP(E12,Licencje[Nazw i imię],Licencje[Kat],"",0)</f>
        <v/>
      </c>
      <c r="G12">
        <f t="shared" si="2"/>
        <v>80</v>
      </c>
      <c r="I12" t="str">
        <f>_xlfn.XLOOKUP(H12,Licencje[Nazw i imię],Licencje[Kat],"",0)</f>
        <v/>
      </c>
      <c r="J12">
        <f t="shared" si="3"/>
        <v>80</v>
      </c>
      <c r="K12" s="4"/>
      <c r="L12" t="str">
        <f>_xlfn.XLOOKUP(K12,Licencje[Nazw i imię],Licencje[Kat],"",0)</f>
        <v/>
      </c>
      <c r="M12">
        <f t="shared" si="4"/>
        <v>80</v>
      </c>
      <c r="N12" s="4"/>
      <c r="O12" t="str">
        <f>_xlfn.XLOOKUP(N12,Licencje[Nazw i imię],Licencje[Kat],"",0)</f>
        <v/>
      </c>
      <c r="P12">
        <f t="shared" si="0"/>
        <v>80</v>
      </c>
      <c r="R12">
        <v>10</v>
      </c>
      <c r="S12">
        <v>20</v>
      </c>
    </row>
    <row r="13" spans="1:31" x14ac:dyDescent="0.25">
      <c r="A13" s="5"/>
      <c r="B13" s="5"/>
      <c r="C13" t="str">
        <f t="shared" si="1"/>
        <v/>
      </c>
      <c r="E13" s="4"/>
      <c r="F13" t="str">
        <f>_xlfn.XLOOKUP(E13,Licencje[Nazw i imię],Licencje[Kat],"",0)</f>
        <v/>
      </c>
      <c r="G13">
        <f t="shared" si="2"/>
        <v>80</v>
      </c>
      <c r="I13" t="str">
        <f>_xlfn.XLOOKUP(H13,Licencje[Nazw i imię],Licencje[Kat],"",0)</f>
        <v/>
      </c>
      <c r="J13">
        <f t="shared" si="3"/>
        <v>80</v>
      </c>
      <c r="K13" s="4"/>
      <c r="L13" t="str">
        <f>_xlfn.XLOOKUP(K13,Licencje[Nazw i imię],Licencje[Kat],"",0)</f>
        <v/>
      </c>
      <c r="M13">
        <f t="shared" si="4"/>
        <v>80</v>
      </c>
      <c r="N13" s="4"/>
      <c r="O13" t="str">
        <f>_xlfn.XLOOKUP(N13,Licencje[Nazw i imię],Licencje[Kat],"",0)</f>
        <v/>
      </c>
      <c r="P13">
        <f t="shared" si="0"/>
        <v>80</v>
      </c>
    </row>
    <row r="14" spans="1:31" x14ac:dyDescent="0.25">
      <c r="A14" s="5"/>
      <c r="B14" s="5"/>
      <c r="C14" t="str">
        <f t="shared" si="1"/>
        <v/>
      </c>
      <c r="E14" s="4"/>
      <c r="F14" t="str">
        <f>_xlfn.XLOOKUP(E14,Licencje[Nazw i imię],Licencje[Kat],"",0)</f>
        <v/>
      </c>
      <c r="G14">
        <f t="shared" si="2"/>
        <v>80</v>
      </c>
      <c r="I14" t="str">
        <f>_xlfn.XLOOKUP(H14,Licencje[Nazw i imię],Licencje[Kat],"",0)</f>
        <v/>
      </c>
      <c r="J14">
        <f t="shared" si="3"/>
        <v>80</v>
      </c>
      <c r="L14" t="str">
        <f>_xlfn.XLOOKUP(K14,Licencje[Nazw i imię],Licencje[Kat],"",0)</f>
        <v/>
      </c>
      <c r="M14">
        <f t="shared" si="4"/>
        <v>80</v>
      </c>
      <c r="O14" t="str">
        <f>_xlfn.XLOOKUP(N14,Licencje[Nazw i imię],Licencje[Kat],"",0)</f>
        <v/>
      </c>
      <c r="P14">
        <f t="shared" si="0"/>
        <v>80</v>
      </c>
      <c r="R14">
        <v>1</v>
      </c>
      <c r="S14">
        <v>100</v>
      </c>
      <c r="T14" t="str" cm="1">
        <f t="array" ref="T14">IFERROR(_xlfn._xlws.FILTER($H:$H,$I:$I=TEXT(T$2,0)),"")</f>
        <v/>
      </c>
      <c r="U14" t="str" cm="1">
        <f t="array" ref="U14">IFERROR(_xlfn._xlws.FILTER($H:$H,$I:$I=TEXT(U$2,0)),"")</f>
        <v/>
      </c>
      <c r="V14" t="str" cm="1">
        <f t="array" ref="V14">IFERROR(_xlfn._xlws.FILTER($H:$H,$I:$I=TEXT(V$2,0)),"")</f>
        <v/>
      </c>
      <c r="W14" t="str" cm="1">
        <f t="array" ref="W14">IFERROR(_xlfn._xlws.FILTER($H:$H,$I:$I=TEXT(W$2,0)),"")</f>
        <v>WEŁNICKA Magdalena</v>
      </c>
      <c r="X14" t="str" cm="1">
        <f t="array" ref="X14">IFERROR(_xlfn._xlws.FILTER($H:$H,$I:$I=TEXT(X$2,0)),"")</f>
        <v/>
      </c>
      <c r="Y14" t="str" cm="1">
        <f t="array" ref="Y14">IFERROR(_xlfn._xlws.FILTER($H:$H,$I:$I=TEXT(Y$2,0)),"")</f>
        <v>GADOMSKA Anna</v>
      </c>
      <c r="Z14" t="str" cm="1">
        <f t="array" ref="Z14">IFERROR(_xlfn._xlws.FILTER($H:$H,$I:$I=TEXT(Z$2,0)),"")</f>
        <v/>
      </c>
      <c r="AA14" t="str" cm="1">
        <f t="array" ref="AA14">IFERROR(_xlfn._xlws.FILTER($H:$H,$I:$I=TEXT(AA$2,0)),"")</f>
        <v/>
      </c>
      <c r="AB14" t="str" cm="1">
        <f t="array" ref="AB14">IFERROR(_xlfn._xlws.FILTER($H:$H,$I:$I=TEXT(AB$2,0)),"")</f>
        <v/>
      </c>
      <c r="AC14" t="str" cm="1">
        <f t="array" ref="AC14">IFERROR(_xlfn._xlws.FILTER($H:$H,$I:$I=TEXT(AC$2,0)),"")</f>
        <v/>
      </c>
      <c r="AD14" t="str" cm="1">
        <f t="array" ref="AD14">IFERROR(_xlfn._xlws.FILTER($H:$H,$I:$I=TEXT(AD$2,0)),"")</f>
        <v/>
      </c>
      <c r="AE14" t="str" cm="1">
        <f t="array" ref="AE14">IFERROR(_xlfn._xlws.FILTER($H:$H,$I:$I=TEXT(AE$2,0)),"")</f>
        <v/>
      </c>
    </row>
    <row r="15" spans="1:31" x14ac:dyDescent="0.25">
      <c r="A15" s="5"/>
      <c r="B15" s="5"/>
      <c r="C15" t="str">
        <f t="shared" si="1"/>
        <v/>
      </c>
      <c r="E15" s="4"/>
      <c r="F15" t="str">
        <f>_xlfn.XLOOKUP(E15,Licencje[Nazw i imię],Licencje[Kat],"",0)</f>
        <v/>
      </c>
      <c r="G15">
        <f t="shared" si="2"/>
        <v>80</v>
      </c>
      <c r="I15" t="str">
        <f>_xlfn.XLOOKUP(H15,Licencje[Nazw i imię],Licencje[Kat],"",0)</f>
        <v/>
      </c>
      <c r="J15">
        <f t="shared" si="3"/>
        <v>80</v>
      </c>
      <c r="L15" t="str">
        <f>_xlfn.XLOOKUP(K15,Licencje[Nazw i imię],Licencje[Kat],"",0)</f>
        <v/>
      </c>
      <c r="M15">
        <f t="shared" si="4"/>
        <v>80</v>
      </c>
      <c r="O15" t="str">
        <f>_xlfn.XLOOKUP(N15,Licencje[Nazw i imię],Licencje[Kat],"",0)</f>
        <v/>
      </c>
      <c r="P15">
        <f t="shared" si="0"/>
        <v>80</v>
      </c>
      <c r="R15">
        <v>2</v>
      </c>
      <c r="S15">
        <v>80</v>
      </c>
    </row>
    <row r="16" spans="1:31" x14ac:dyDescent="0.25">
      <c r="A16" s="5"/>
      <c r="B16" s="5"/>
      <c r="C16" t="str">
        <f t="shared" si="1"/>
        <v/>
      </c>
      <c r="E16" s="4"/>
      <c r="F16" t="str">
        <f>_xlfn.XLOOKUP(E16,Licencje[Nazw i imię],Licencje[Kat],"",0)</f>
        <v/>
      </c>
      <c r="G16">
        <f t="shared" si="2"/>
        <v>80</v>
      </c>
      <c r="I16" t="str">
        <f>_xlfn.XLOOKUP(H16,Licencje[Nazw i imię],Licencje[Kat],"",0)</f>
        <v/>
      </c>
      <c r="J16">
        <f t="shared" si="3"/>
        <v>80</v>
      </c>
      <c r="L16" t="str">
        <f>_xlfn.XLOOKUP(K16,Licencje[Nazw i imię],Licencje[Kat],"",0)</f>
        <v/>
      </c>
      <c r="M16">
        <f t="shared" si="4"/>
        <v>80</v>
      </c>
      <c r="O16" t="str">
        <f>_xlfn.XLOOKUP(N16,Licencje[Nazw i imię],Licencje[Kat],"",0)</f>
        <v/>
      </c>
      <c r="P16">
        <f t="shared" si="0"/>
        <v>80</v>
      </c>
      <c r="R16">
        <v>3</v>
      </c>
      <c r="S16">
        <v>70</v>
      </c>
    </row>
    <row r="17" spans="1:31" x14ac:dyDescent="0.25">
      <c r="A17" s="5"/>
      <c r="B17" s="5"/>
      <c r="C17" t="str">
        <f t="shared" si="1"/>
        <v/>
      </c>
      <c r="E17" s="4"/>
      <c r="F17" t="str">
        <f>_xlfn.XLOOKUP(E17,Licencje[Nazw i imię],Licencje[Kat],"",0)</f>
        <v/>
      </c>
      <c r="G17">
        <f t="shared" si="2"/>
        <v>80</v>
      </c>
      <c r="I17" t="str">
        <f>_xlfn.XLOOKUP(H17,Licencje[Nazw i imię],Licencje[Kat],"",0)</f>
        <v/>
      </c>
      <c r="J17">
        <f t="shared" si="3"/>
        <v>80</v>
      </c>
      <c r="L17" t="str">
        <f>_xlfn.XLOOKUP(K17,Licencje[Nazw i imię],Licencje[Kat],"",0)</f>
        <v/>
      </c>
      <c r="M17">
        <f t="shared" si="4"/>
        <v>80</v>
      </c>
      <c r="O17" t="str">
        <f>_xlfn.XLOOKUP(N17,Licencje[Nazw i imię],Licencje[Kat],"",0)</f>
        <v/>
      </c>
      <c r="P17">
        <f t="shared" si="0"/>
        <v>80</v>
      </c>
      <c r="R17">
        <v>4</v>
      </c>
      <c r="S17">
        <v>55</v>
      </c>
    </row>
    <row r="18" spans="1:31" x14ac:dyDescent="0.25">
      <c r="A18" s="5"/>
      <c r="B18" s="5"/>
      <c r="C18" t="str">
        <f t="shared" si="1"/>
        <v/>
      </c>
      <c r="E18" s="4"/>
      <c r="F18" t="str">
        <f>_xlfn.XLOOKUP(E18,Licencje[Nazw i imię],Licencje[Kat],"",0)</f>
        <v/>
      </c>
      <c r="G18">
        <f t="shared" si="2"/>
        <v>80</v>
      </c>
      <c r="I18" t="str">
        <f>_xlfn.XLOOKUP(H18,Licencje[Nazw i imię],Licencje[Kat],"",0)</f>
        <v/>
      </c>
      <c r="J18">
        <f t="shared" si="3"/>
        <v>80</v>
      </c>
      <c r="L18" t="str">
        <f>_xlfn.XLOOKUP(K18,Licencje[Nazw i imię],Licencje[Kat],"",0)</f>
        <v/>
      </c>
      <c r="M18">
        <f t="shared" si="4"/>
        <v>80</v>
      </c>
      <c r="O18" t="str">
        <f>_xlfn.XLOOKUP(N18,Licencje[Nazw i imię],Licencje[Kat],"",0)</f>
        <v/>
      </c>
      <c r="P18">
        <f t="shared" si="0"/>
        <v>80</v>
      </c>
      <c r="R18">
        <v>5</v>
      </c>
      <c r="S18">
        <v>45</v>
      </c>
    </row>
    <row r="19" spans="1:31" x14ac:dyDescent="0.25">
      <c r="A19" s="5"/>
      <c r="B19" s="5"/>
      <c r="C19" t="str">
        <f t="shared" si="1"/>
        <v/>
      </c>
      <c r="E19" s="4"/>
      <c r="F19" t="str">
        <f>_xlfn.XLOOKUP(E19,Licencje[Nazw i imię],Licencje[Kat],"",0)</f>
        <v/>
      </c>
      <c r="G19">
        <f t="shared" si="2"/>
        <v>80</v>
      </c>
      <c r="I19" t="str">
        <f>_xlfn.XLOOKUP(H19,Licencje[Nazw i imię],Licencje[Kat],"",0)</f>
        <v/>
      </c>
      <c r="J19">
        <f t="shared" si="3"/>
        <v>80</v>
      </c>
      <c r="L19" t="str">
        <f>_xlfn.XLOOKUP(K19,Licencje[Nazw i imię],Licencje[Kat],"",0)</f>
        <v/>
      </c>
      <c r="M19">
        <f t="shared" si="4"/>
        <v>80</v>
      </c>
      <c r="O19" t="str">
        <f>_xlfn.XLOOKUP(N19,Licencje[Nazw i imię],Licencje[Kat],"",0)</f>
        <v/>
      </c>
      <c r="P19">
        <f t="shared" si="0"/>
        <v>80</v>
      </c>
      <c r="R19">
        <v>6</v>
      </c>
      <c r="S19">
        <v>40</v>
      </c>
    </row>
    <row r="20" spans="1:31" x14ac:dyDescent="0.25">
      <c r="A20" s="5"/>
      <c r="B20" s="5"/>
      <c r="C20" t="str">
        <f t="shared" si="1"/>
        <v/>
      </c>
      <c r="E20" s="4"/>
      <c r="F20" t="str">
        <f>_xlfn.XLOOKUP(E20,Licencje[Nazw i imię],Licencje[Kat],"",0)</f>
        <v/>
      </c>
      <c r="G20">
        <f t="shared" si="2"/>
        <v>80</v>
      </c>
      <c r="I20" t="str">
        <f>_xlfn.XLOOKUP(H20,Licencje[Nazw i imię],Licencje[Kat],"",0)</f>
        <v/>
      </c>
      <c r="J20">
        <f t="shared" si="3"/>
        <v>80</v>
      </c>
      <c r="L20" t="str">
        <f>_xlfn.XLOOKUP(K20,Licencje[Nazw i imię],Licencje[Kat],"",0)</f>
        <v/>
      </c>
      <c r="M20">
        <f t="shared" si="4"/>
        <v>80</v>
      </c>
      <c r="O20" t="str">
        <f>_xlfn.XLOOKUP(N20,Licencje[Nazw i imię],Licencje[Kat],"",0)</f>
        <v/>
      </c>
      <c r="P20">
        <f t="shared" si="0"/>
        <v>80</v>
      </c>
      <c r="R20">
        <v>7</v>
      </c>
      <c r="S20">
        <v>35</v>
      </c>
    </row>
    <row r="21" spans="1:31" x14ac:dyDescent="0.25">
      <c r="A21" s="5"/>
      <c r="B21" s="5"/>
      <c r="C21" t="str">
        <f t="shared" si="1"/>
        <v/>
      </c>
      <c r="E21" s="4"/>
      <c r="F21" t="str">
        <f>_xlfn.XLOOKUP(E21,Licencje[Nazw i imię],Licencje[Kat],"",0)</f>
        <v/>
      </c>
      <c r="G21">
        <f t="shared" si="2"/>
        <v>80</v>
      </c>
      <c r="I21" t="str">
        <f>_xlfn.XLOOKUP(H21,Licencje[Nazw i imię],Licencje[Kat],"",0)</f>
        <v/>
      </c>
      <c r="J21">
        <f t="shared" si="3"/>
        <v>80</v>
      </c>
      <c r="L21" t="str">
        <f>_xlfn.XLOOKUP(K21,Licencje[Nazw i imię],Licencje[Kat],"",0)</f>
        <v/>
      </c>
      <c r="M21">
        <f t="shared" si="4"/>
        <v>80</v>
      </c>
      <c r="O21" t="str">
        <f>_xlfn.XLOOKUP(N21,Licencje[Nazw i imię],Licencje[Kat],"",0)</f>
        <v/>
      </c>
      <c r="P21">
        <f t="shared" si="0"/>
        <v>80</v>
      </c>
      <c r="R21">
        <v>8</v>
      </c>
      <c r="S21">
        <v>30</v>
      </c>
    </row>
    <row r="22" spans="1:31" x14ac:dyDescent="0.25">
      <c r="A22" s="5"/>
      <c r="B22" s="5"/>
      <c r="C22" t="str">
        <f t="shared" si="1"/>
        <v/>
      </c>
      <c r="E22" s="4"/>
      <c r="F22" t="str">
        <f>_xlfn.XLOOKUP(E22,Licencje[Nazw i imię],Licencje[Kat],"",0)</f>
        <v/>
      </c>
      <c r="G22">
        <f t="shared" si="2"/>
        <v>80</v>
      </c>
      <c r="I22" t="str">
        <f>_xlfn.XLOOKUP(H22,Licencje[Nazw i imię],Licencje[Kat],"",0)</f>
        <v/>
      </c>
      <c r="J22">
        <f t="shared" si="3"/>
        <v>80</v>
      </c>
      <c r="L22" t="str">
        <f>_xlfn.XLOOKUP(K22,Licencje[Nazw i imię],Licencje[Kat],"",0)</f>
        <v/>
      </c>
      <c r="M22">
        <f t="shared" si="4"/>
        <v>80</v>
      </c>
      <c r="O22" t="str">
        <f>_xlfn.XLOOKUP(N22,Licencje[Nazw i imię],Licencje[Kat],"",0)</f>
        <v/>
      </c>
      <c r="P22">
        <f t="shared" si="0"/>
        <v>80</v>
      </c>
      <c r="R22">
        <v>9</v>
      </c>
      <c r="S22">
        <v>25</v>
      </c>
    </row>
    <row r="23" spans="1:31" x14ac:dyDescent="0.25">
      <c r="A23" s="5"/>
      <c r="B23" s="5"/>
      <c r="C23" t="str">
        <f t="shared" si="1"/>
        <v/>
      </c>
      <c r="E23" s="4"/>
      <c r="F23" t="str">
        <f>_xlfn.XLOOKUP(E23,Licencje[Nazw i imię],Licencje[Kat],"",0)</f>
        <v/>
      </c>
      <c r="G23">
        <f t="shared" si="2"/>
        <v>80</v>
      </c>
      <c r="I23" t="str">
        <f>_xlfn.XLOOKUP(H23,Licencje[Nazw i imię],Licencje[Kat],"",0)</f>
        <v/>
      </c>
      <c r="J23">
        <f t="shared" si="3"/>
        <v>80</v>
      </c>
      <c r="L23" t="str">
        <f>_xlfn.XLOOKUP(K23,Licencje[Nazw i imię],Licencje[Kat],"",0)</f>
        <v/>
      </c>
      <c r="M23">
        <f t="shared" si="4"/>
        <v>80</v>
      </c>
      <c r="O23" t="str">
        <f>_xlfn.XLOOKUP(N23,Licencje[Nazw i imię],Licencje[Kat],"",0)</f>
        <v/>
      </c>
      <c r="P23">
        <f t="shared" si="0"/>
        <v>80</v>
      </c>
      <c r="R23">
        <v>10</v>
      </c>
      <c r="S23">
        <v>20</v>
      </c>
    </row>
    <row r="24" spans="1:31" x14ac:dyDescent="0.25">
      <c r="A24" s="5"/>
      <c r="B24" s="5"/>
      <c r="C24" t="str">
        <f t="shared" si="1"/>
        <v/>
      </c>
      <c r="E24" s="4"/>
      <c r="F24" t="str">
        <f>_xlfn.XLOOKUP(E24,Licencje[Nazw i imię],Licencje[Kat],"",0)</f>
        <v/>
      </c>
      <c r="G24">
        <f t="shared" si="2"/>
        <v>80</v>
      </c>
      <c r="I24" t="str">
        <f>_xlfn.XLOOKUP(H24,Licencje[Nazw i imię],Licencje[Kat],"",0)</f>
        <v/>
      </c>
      <c r="J24">
        <f t="shared" si="3"/>
        <v>80</v>
      </c>
      <c r="L24" t="str">
        <f>_xlfn.XLOOKUP(K24,Licencje[Nazw i imię],Licencje[Kat],"",0)</f>
        <v/>
      </c>
      <c r="M24">
        <f t="shared" si="4"/>
        <v>80</v>
      </c>
      <c r="O24" t="str">
        <f>_xlfn.XLOOKUP(N24,Licencje[Nazw i imię],Licencje[Kat],"",0)</f>
        <v/>
      </c>
      <c r="P24">
        <f t="shared" si="0"/>
        <v>80</v>
      </c>
    </row>
    <row r="25" spans="1:31" x14ac:dyDescent="0.25">
      <c r="A25" s="5"/>
      <c r="B25" s="5"/>
      <c r="C25" t="str">
        <f t="shared" si="1"/>
        <v/>
      </c>
      <c r="E25" s="4"/>
      <c r="F25" t="str">
        <f>_xlfn.XLOOKUP(E25,Licencje[Nazw i imię],Licencje[Kat],"",0)</f>
        <v/>
      </c>
      <c r="G25">
        <f t="shared" si="2"/>
        <v>80</v>
      </c>
      <c r="I25" t="str">
        <f>_xlfn.XLOOKUP(H25,Licencje[Nazw i imię],Licencje[Kat],"",0)</f>
        <v/>
      </c>
      <c r="J25">
        <f t="shared" si="3"/>
        <v>80</v>
      </c>
      <c r="L25" t="str">
        <f>_xlfn.XLOOKUP(K25,Licencje[Nazw i imię],Licencje[Kat],"",0)</f>
        <v/>
      </c>
      <c r="M25">
        <f t="shared" si="4"/>
        <v>80</v>
      </c>
      <c r="O25" t="str">
        <f>_xlfn.XLOOKUP(N25,Licencje[Nazw i imię],Licencje[Kat],"",0)</f>
        <v/>
      </c>
      <c r="P25">
        <f t="shared" si="0"/>
        <v>80</v>
      </c>
      <c r="R25">
        <v>1</v>
      </c>
      <c r="S25">
        <v>100</v>
      </c>
      <c r="T25" t="str" cm="1">
        <f t="array" ref="T25">IFERROR(_xlfn._xlws.FILTER($K:$K,$L:$L=TEXT(T$2,0)),"")</f>
        <v/>
      </c>
      <c r="U25" t="str" cm="1">
        <f t="array" ref="U25">IFERROR(_xlfn._xlws.FILTER($K:$K,$L:$L=TEXT(U$2,0)),"")</f>
        <v/>
      </c>
      <c r="V25" t="str" cm="1">
        <f t="array" ref="V25">IFERROR(_xlfn._xlws.FILTER($K:$K,$L:$L=TEXT(V$2,0)),"")</f>
        <v/>
      </c>
      <c r="W25" t="str" cm="1">
        <f t="array" ref="W25:W26">IFERROR(_xlfn._xlws.FILTER($K:$K,$L:$L=TEXT(W$2,0)),"")</f>
        <v>STASZKIEWICZ Elżbieta</v>
      </c>
      <c r="X25" t="str" cm="1">
        <f t="array" ref="X25">IFERROR(_xlfn._xlws.FILTER($K:$K,$L:$L=TEXT(X$2,0)),"")</f>
        <v/>
      </c>
      <c r="Y25" t="str" cm="1">
        <f t="array" ref="Y25">IFERROR(_xlfn._xlws.FILTER($K:$K,$L:$L=TEXT(Y$2,0)),"")</f>
        <v/>
      </c>
      <c r="Z25" t="str" cm="1">
        <f t="array" ref="Z25">IFERROR(_xlfn._xlws.FILTER($K:$K,$L:$L=TEXT(Z$2,0)),"")</f>
        <v/>
      </c>
      <c r="AA25" t="str" cm="1">
        <f t="array" ref="AA25:AA26">IFERROR(_xlfn._xlws.FILTER($K:$K,$L:$L=TEXT(AA$2,0)),"")</f>
        <v>STANKIEWICZ Anna</v>
      </c>
      <c r="AB25" t="str" cm="1">
        <f t="array" ref="AB25">IFERROR(_xlfn._xlws.FILTER($K:$K,$L:$L=TEXT(AB$2,0)),"")</f>
        <v>GAWRACZYŃSKA Anna</v>
      </c>
      <c r="AC25" t="str" cm="1">
        <f t="array" ref="AC25">IFERROR(_xlfn._xlws.FILTER($K:$K,$L:$L=TEXT(AC$2,0)),"")</f>
        <v/>
      </c>
      <c r="AD25" t="str" cm="1">
        <f t="array" ref="AD25">IFERROR(_xlfn._xlws.FILTER($K:$K,$L:$L=TEXT(AD$2,0)),"")</f>
        <v/>
      </c>
      <c r="AE25" t="str" cm="1">
        <f t="array" ref="AE25">IFERROR(_xlfn._xlws.FILTER($K:$K,$L:$L=TEXT(AE$2,0)),"")</f>
        <v/>
      </c>
    </row>
    <row r="26" spans="1:31" x14ac:dyDescent="0.25">
      <c r="A26" s="5"/>
      <c r="B26" s="5"/>
      <c r="C26" t="str">
        <f t="shared" si="1"/>
        <v/>
      </c>
      <c r="E26" s="4"/>
      <c r="F26" t="str">
        <f>_xlfn.XLOOKUP(E26,Licencje[Nazw i imię],Licencje[Kat],"",0)</f>
        <v/>
      </c>
      <c r="G26">
        <f t="shared" si="2"/>
        <v>80</v>
      </c>
      <c r="I26" t="str">
        <f>_xlfn.XLOOKUP(H26,Licencje[Nazw i imię],Licencje[Kat],"",0)</f>
        <v/>
      </c>
      <c r="J26">
        <f t="shared" si="3"/>
        <v>80</v>
      </c>
      <c r="L26" t="str">
        <f>_xlfn.XLOOKUP(K26,Licencje[Nazw i imię],Licencje[Kat],"",0)</f>
        <v/>
      </c>
      <c r="M26">
        <f t="shared" si="4"/>
        <v>80</v>
      </c>
      <c r="O26" t="str">
        <f>_xlfn.XLOOKUP(N26,Licencje[Nazw i imię],Licencje[Kat],"",0)</f>
        <v/>
      </c>
      <c r="P26">
        <f t="shared" si="0"/>
        <v>80</v>
      </c>
      <c r="R26">
        <v>2</v>
      </c>
      <c r="S26">
        <v>80</v>
      </c>
      <c r="W26" t="str">
        <v>WEŁNICKA Magdalena</v>
      </c>
      <c r="AA26" t="str">
        <v>JANKO-MIELCARSKA Ewa</v>
      </c>
      <c r="AE26" t="str" cm="1">
        <f t="array" ref="AE26">IFERROR(_xlfn._xlws.FILTER($K:$K,$L:$L=TEXT(AE$2,0)),"")</f>
        <v/>
      </c>
    </row>
    <row r="27" spans="1:31" x14ac:dyDescent="0.25">
      <c r="A27" s="5"/>
      <c r="B27" s="5"/>
      <c r="C27" t="str">
        <f t="shared" si="1"/>
        <v/>
      </c>
      <c r="E27" s="4"/>
      <c r="R27">
        <v>3</v>
      </c>
      <c r="S27">
        <v>70</v>
      </c>
      <c r="AE27" t="str" cm="1">
        <f t="array" ref="AE27">IFERROR(_xlfn._xlws.FILTER($K:$K,$L:$L=TEXT(AE$2,0)),"")</f>
        <v/>
      </c>
    </row>
    <row r="28" spans="1:31" x14ac:dyDescent="0.25">
      <c r="A28" s="5"/>
      <c r="B28" s="5"/>
      <c r="C28" t="str">
        <f t="shared" si="1"/>
        <v/>
      </c>
      <c r="E28" s="4"/>
      <c r="R28">
        <v>4</v>
      </c>
      <c r="S28">
        <v>55</v>
      </c>
      <c r="AE28" t="str" cm="1">
        <f t="array" ref="AE28">IFERROR(_xlfn._xlws.FILTER($K:$K,$L:$L=TEXT(AE$2,0)),"")</f>
        <v/>
      </c>
    </row>
    <row r="29" spans="1:31" x14ac:dyDescent="0.25">
      <c r="A29" s="5"/>
      <c r="B29" s="5"/>
      <c r="C29" t="str">
        <f t="shared" si="1"/>
        <v/>
      </c>
      <c r="E29" s="4"/>
      <c r="R29">
        <v>5</v>
      </c>
      <c r="S29">
        <v>45</v>
      </c>
      <c r="AE29" t="str" cm="1">
        <f t="array" ref="AE29">IFERROR(_xlfn._xlws.FILTER($K:$K,$L:$L=TEXT(AE$2,0)),"")</f>
        <v/>
      </c>
    </row>
    <row r="30" spans="1:31" x14ac:dyDescent="0.25">
      <c r="A30" s="5"/>
      <c r="B30" s="5"/>
      <c r="C30" t="str">
        <f t="shared" si="1"/>
        <v/>
      </c>
      <c r="E30" s="4"/>
      <c r="R30">
        <v>6</v>
      </c>
      <c r="S30">
        <v>40</v>
      </c>
      <c r="AE30" t="str" cm="1">
        <f t="array" ref="AE30">IFERROR(_xlfn._xlws.FILTER($K:$K,$L:$L=TEXT(AE$2,0)),"")</f>
        <v/>
      </c>
    </row>
    <row r="31" spans="1:31" x14ac:dyDescent="0.25">
      <c r="A31" s="5"/>
      <c r="B31" s="5"/>
      <c r="C31" t="str">
        <f t="shared" si="1"/>
        <v/>
      </c>
      <c r="E31" s="4"/>
      <c r="R31">
        <v>7</v>
      </c>
      <c r="S31">
        <v>35</v>
      </c>
      <c r="AE31" t="str" cm="1">
        <f t="array" ref="AE31">IFERROR(_xlfn._xlws.FILTER($K:$K,$L:$L=TEXT(AE$2,0)),"")</f>
        <v/>
      </c>
    </row>
    <row r="32" spans="1:31" x14ac:dyDescent="0.25">
      <c r="A32" s="5"/>
      <c r="B32" s="5"/>
      <c r="C32" t="str">
        <f t="shared" si="1"/>
        <v/>
      </c>
      <c r="E32" s="4"/>
      <c r="R32">
        <v>8</v>
      </c>
      <c r="S32">
        <v>30</v>
      </c>
      <c r="AE32" t="str" cm="1">
        <f t="array" ref="AE32">IFERROR(_xlfn._xlws.FILTER($K:$K,$L:$L=TEXT(AE$2,0)),"")</f>
        <v/>
      </c>
    </row>
    <row r="33" spans="1:31" x14ac:dyDescent="0.25">
      <c r="A33" s="5"/>
      <c r="B33" s="5"/>
      <c r="C33" t="str">
        <f t="shared" si="1"/>
        <v/>
      </c>
      <c r="E33" s="4"/>
      <c r="R33">
        <v>9</v>
      </c>
      <c r="S33">
        <v>25</v>
      </c>
      <c r="AE33" t="str" cm="1">
        <f t="array" ref="AE33">IFERROR(_xlfn._xlws.FILTER($K:$K,$L:$L=TEXT(AE$2,0)),"")</f>
        <v/>
      </c>
    </row>
    <row r="34" spans="1:31" x14ac:dyDescent="0.25">
      <c r="A34" s="5"/>
      <c r="B34" s="5"/>
      <c r="C34" t="str">
        <f t="shared" si="1"/>
        <v/>
      </c>
      <c r="E34" s="4"/>
      <c r="R34">
        <v>10</v>
      </c>
      <c r="S34">
        <v>20</v>
      </c>
      <c r="AE34" t="str" cm="1">
        <f t="array" ref="AE34">IFERROR(_xlfn._xlws.FILTER($K:$K,$L:$L=TEXT(AE$2,0)),"")</f>
        <v/>
      </c>
    </row>
    <row r="36" spans="1:31" x14ac:dyDescent="0.25">
      <c r="R36">
        <v>1</v>
      </c>
      <c r="S36">
        <v>100</v>
      </c>
      <c r="T36" t="str" cm="1">
        <f t="array" ref="T36">IFERROR(_xlfn._xlws.FILTER($N:$N,$O:$O=TEXT(T$2,0)),"")</f>
        <v/>
      </c>
      <c r="U36" t="str" cm="1">
        <f t="array" ref="U36">IFERROR(_xlfn._xlws.FILTER($N:$N,$O:$O=TEXT(U$2,0)),"")</f>
        <v/>
      </c>
      <c r="V36" t="str" cm="1">
        <f t="array" ref="V36">IFERROR(_xlfn._xlws.FILTER($N:$N,$O:$O=TEXT(V$2,0)),"")</f>
        <v/>
      </c>
      <c r="W36" t="str" cm="1">
        <f t="array" ref="W36">IFERROR(_xlfn._xlws.FILTER($N:$N,$O:$O=TEXT(W$2,0)),"")</f>
        <v/>
      </c>
      <c r="X36" t="str" cm="1">
        <f t="array" ref="X36">IFERROR(_xlfn._xlws.FILTER($N:$N,$O:$O=TEXT(X$2,0)),"")</f>
        <v/>
      </c>
      <c r="Y36" t="str" cm="1">
        <f t="array" ref="Y36">IFERROR(_xlfn._xlws.FILTER($N:$N,$O:$O=TEXT(Y$2,0)),"")</f>
        <v/>
      </c>
      <c r="Z36" t="str" cm="1">
        <f t="array" ref="Z36">IFERROR(_xlfn._xlws.FILTER($N:$N,$O:$O=TEXT(Z$2,0)),"")</f>
        <v/>
      </c>
      <c r="AA36" t="str" cm="1">
        <f t="array" ref="AA36">IFERROR(_xlfn._xlws.FILTER($N:$N,$O:$O=TEXT(AA$2,0)),"")</f>
        <v/>
      </c>
      <c r="AB36" t="str" cm="1">
        <f t="array" ref="AB36">IFERROR(_xlfn._xlws.FILTER($N:$N,$O:$O=TEXT(AB$2,0)),"")</f>
        <v/>
      </c>
      <c r="AC36" t="str" cm="1">
        <f t="array" ref="AC36">IFERROR(_xlfn._xlws.FILTER($N:$N,$O:$O=TEXT(AC$2,0)),"")</f>
        <v/>
      </c>
      <c r="AD36" t="str" cm="1">
        <f t="array" ref="AD36">IFERROR(_xlfn._xlws.FILTER($N:$N,$O:$O=TEXT(AD$2,0)),"")</f>
        <v/>
      </c>
      <c r="AE36" t="str" cm="1">
        <f t="array" ref="AE36">IFERROR(_xlfn._xlws.FILTER($N:$N,$O:$O=TEXT(AE$2,0)),"")</f>
        <v/>
      </c>
    </row>
    <row r="37" spans="1:31" x14ac:dyDescent="0.25">
      <c r="R37">
        <v>2</v>
      </c>
      <c r="S37">
        <v>80</v>
      </c>
    </row>
    <row r="38" spans="1:31" x14ac:dyDescent="0.25">
      <c r="R38">
        <v>3</v>
      </c>
      <c r="S38">
        <v>70</v>
      </c>
    </row>
    <row r="39" spans="1:31" x14ac:dyDescent="0.25">
      <c r="R39">
        <v>4</v>
      </c>
      <c r="S39">
        <v>55</v>
      </c>
    </row>
    <row r="40" spans="1:31" x14ac:dyDescent="0.25">
      <c r="R40">
        <v>5</v>
      </c>
      <c r="S40">
        <v>45</v>
      </c>
    </row>
    <row r="41" spans="1:31" x14ac:dyDescent="0.25">
      <c r="R41">
        <v>6</v>
      </c>
      <c r="S41">
        <v>40</v>
      </c>
    </row>
    <row r="42" spans="1:31" x14ac:dyDescent="0.25">
      <c r="R42">
        <v>7</v>
      </c>
      <c r="S42">
        <v>35</v>
      </c>
    </row>
    <row r="43" spans="1:31" x14ac:dyDescent="0.25">
      <c r="R43">
        <v>8</v>
      </c>
      <c r="S43">
        <v>30</v>
      </c>
    </row>
    <row r="44" spans="1:31" x14ac:dyDescent="0.25">
      <c r="R44">
        <v>9</v>
      </c>
      <c r="S44">
        <v>25</v>
      </c>
    </row>
    <row r="45" spans="1:31" x14ac:dyDescent="0.25">
      <c r="R45">
        <v>10</v>
      </c>
      <c r="S45">
        <v>20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037666-8765-494C-8698-A8829B781F88}">
  <sheetPr codeName="Arkusz2">
    <tabColor rgb="FFFF0000"/>
  </sheetPr>
  <dimension ref="A1:X55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U3" sqref="U3"/>
    </sheetView>
  </sheetViews>
  <sheetFormatPr defaultRowHeight="15" outlineLevelCol="3" x14ac:dyDescent="0.25"/>
  <cols>
    <col min="1" max="2" width="30.7109375" customWidth="1"/>
    <col min="3" max="3" width="10.85546875" customWidth="1"/>
    <col min="4" max="4" width="9" customWidth="1"/>
    <col min="5" max="8" width="8" customWidth="1" outlineLevel="3"/>
    <col min="9" max="12" width="8" customWidth="1" outlineLevel="2"/>
    <col min="13" max="16" width="8" customWidth="1" outlineLevel="1"/>
    <col min="17" max="20" width="8" hidden="1" customWidth="1"/>
    <col min="21" max="24" width="9.42578125" customWidth="1" outlineLevel="1"/>
    <col min="25" max="25" width="8.85546875" customWidth="1"/>
    <col min="26" max="28" width="10" customWidth="1"/>
  </cols>
  <sheetData>
    <row r="1" spans="1:24" ht="19.5" thickBot="1" x14ac:dyDescent="0.35">
      <c r="A1" s="80" t="s">
        <v>44</v>
      </c>
      <c r="B1" s="81"/>
      <c r="C1" s="15"/>
      <c r="D1" s="15"/>
      <c r="E1" s="82" t="s">
        <v>287</v>
      </c>
      <c r="F1" s="83"/>
      <c r="G1" s="83"/>
      <c r="H1" s="83"/>
      <c r="I1" s="84" t="s">
        <v>288</v>
      </c>
      <c r="J1" s="84"/>
      <c r="K1" s="84"/>
      <c r="L1" s="84"/>
      <c r="M1" s="85" t="s">
        <v>289</v>
      </c>
      <c r="N1" s="86"/>
      <c r="O1" s="86"/>
      <c r="P1" s="86"/>
      <c r="Q1" s="89" t="s">
        <v>291</v>
      </c>
      <c r="R1" s="90"/>
      <c r="S1" s="90"/>
      <c r="T1" s="91"/>
      <c r="U1" s="87" t="s">
        <v>45</v>
      </c>
      <c r="V1" s="88"/>
      <c r="W1" s="88"/>
      <c r="X1" s="88"/>
    </row>
    <row r="2" spans="1:24" ht="71.25" customHeight="1" x14ac:dyDescent="0.25">
      <c r="A2" s="16" t="s">
        <v>46</v>
      </c>
      <c r="B2" s="17" t="s">
        <v>47</v>
      </c>
      <c r="C2" s="18" t="s">
        <v>48</v>
      </c>
      <c r="D2" s="18" t="s">
        <v>49</v>
      </c>
      <c r="E2" s="19" t="s">
        <v>50</v>
      </c>
      <c r="F2" s="20" t="s">
        <v>51</v>
      </c>
      <c r="G2" s="20" t="s">
        <v>52</v>
      </c>
      <c r="H2" s="20" t="s">
        <v>53</v>
      </c>
      <c r="I2" s="21" t="s">
        <v>54</v>
      </c>
      <c r="J2" s="22" t="s">
        <v>55</v>
      </c>
      <c r="K2" s="22" t="s">
        <v>56</v>
      </c>
      <c r="L2" s="22" t="s">
        <v>57</v>
      </c>
      <c r="M2" s="23" t="s">
        <v>58</v>
      </c>
      <c r="N2" s="24" t="s">
        <v>59</v>
      </c>
      <c r="O2" s="24" t="s">
        <v>60</v>
      </c>
      <c r="P2" s="24" t="s">
        <v>61</v>
      </c>
      <c r="Q2" s="49" t="s">
        <v>292</v>
      </c>
      <c r="R2" s="49" t="s">
        <v>293</v>
      </c>
      <c r="S2" s="49" t="s">
        <v>290</v>
      </c>
      <c r="T2" s="49" t="s">
        <v>294</v>
      </c>
      <c r="U2" s="25" t="s">
        <v>33</v>
      </c>
      <c r="V2" s="25" t="s">
        <v>35</v>
      </c>
      <c r="W2" s="25" t="s">
        <v>36</v>
      </c>
      <c r="X2" s="25" t="s">
        <v>37</v>
      </c>
    </row>
    <row r="3" spans="1:24" x14ac:dyDescent="0.25">
      <c r="A3" s="26" t="s">
        <v>0</v>
      </c>
      <c r="B3" s="26" t="str">
        <f>_xlfn.XLOOKUP(Men[[#This Row],[Nazwisko i Imię]],Licencje[Nazw i imię],Licencje[Klub],"",0)</f>
        <v>MKS Korona Wilanów</v>
      </c>
      <c r="C3" s="71">
        <f>_xlfn.XLOOKUP(Men[[#This Row],[Nazwisko i Imię]],Licencje[Nazw i imię],Licencje[DataUr],"",0)</f>
        <v>21680</v>
      </c>
      <c r="D3" s="70" t="str">
        <f>_xlfn.XLOOKUP(Men[[#This Row],[Nazwisko i Imię]],Licencje[Nazw i imię],Licencje[Kat],"",0)</f>
        <v>M65</v>
      </c>
      <c r="E3" s="57">
        <f>_xlfn.XLOOKUP(Men[[#This Row],[Nazwisko i Imię]],'500 m M'!E:E,'500 m M'!G:G,0,0)</f>
        <v>80</v>
      </c>
      <c r="F3" s="57">
        <f>_xlfn.XLOOKUP(Men[[#This Row],[Nazwisko i Imię]],'1500 m M'!E:E,'1500 m M'!G:G,0,0)</f>
        <v>55</v>
      </c>
      <c r="G3" s="57">
        <f>_xlfn.XLOOKUP(Men[[#This Row],[Nazwisko i Imię]],'1000 m M'!E:E,'1000 m M'!G:G,0,0)</f>
        <v>80</v>
      </c>
      <c r="H3" s="61">
        <f>_xlfn.XLOOKUP(Men[[#This Row],[Nazwisko i Imię]],'3000 m M'!E:E,'3000 m M'!G:G,0,0)</f>
        <v>0</v>
      </c>
      <c r="I3" s="58">
        <f>_xlfn.XLOOKUP(Men[[#This Row],[Nazwisko i Imię]],'500 m M'!H:H,'500 m M'!J:J,0,0)</f>
        <v>0</v>
      </c>
      <c r="J3" s="58">
        <f>_xlfn.XLOOKUP(Men[[#This Row],[Nazwisko i Imię]],'1500 m M'!H:H,'1500 m M'!J:J,0,0)</f>
        <v>0</v>
      </c>
      <c r="K3" s="58">
        <f>_xlfn.XLOOKUP(Men[[#This Row],[Nazwisko i Imię]],'1000 m M'!H:H,'1000 m M'!J:J,0,0)</f>
        <v>80</v>
      </c>
      <c r="L3" s="58">
        <f>_xlfn.XLOOKUP(Men[[#This Row],[Nazwisko i Imię]],'3000 m M'!H:H,'3000 m M'!J:J,0,0)</f>
        <v>0</v>
      </c>
      <c r="M3" s="59">
        <f>_xlfn.XLOOKUP(Men[[#This Row],[Nazwisko i Imię]],'500 m M'!K:K,'500 m M'!M:M,0,0)</f>
        <v>0</v>
      </c>
      <c r="N3" s="59">
        <f>_xlfn.XLOOKUP(Men[[#This Row],[Nazwisko i Imię]],'1500 m M'!K:K,'1500 m M'!M:M,0,0)</f>
        <v>0</v>
      </c>
      <c r="O3" s="59">
        <f>_xlfn.XLOOKUP(Men[[#This Row],[Nazwisko i Imię]],'1000 m M'!K:K,'1000 m M'!M:M,0,0)</f>
        <v>0</v>
      </c>
      <c r="P3" s="59">
        <f>_xlfn.XLOOKUP(Men[[#This Row],[Nazwisko i Imię]],'3000 m M'!K:K,'3000 m M'!M:M,0,0)</f>
        <v>0</v>
      </c>
      <c r="Q3" s="60">
        <f>_xlfn.XLOOKUP(Men[[#This Row],[Nazwisko i Imię]],'500 m M'!N:N,'500 m M'!P:P,0,0)</f>
        <v>0</v>
      </c>
      <c r="R3" s="60">
        <f>_xlfn.XLOOKUP(Men[[#This Row],[Nazwisko i Imię]],'1500 m M'!N:N,'1500 m M'!P:P,0,0)</f>
        <v>0</v>
      </c>
      <c r="S3" s="60">
        <f>_xlfn.XLOOKUP(Men[[#This Row],[Nazwisko i Imię]],'1000 m M'!N:N,'1000 m M'!P:P,0,0)</f>
        <v>0</v>
      </c>
      <c r="T3" s="60">
        <f>_xlfn.XLOOKUP(Men[[#This Row],[Nazwisko i Imię]],'3000 m M'!N:N,'3000 m M'!P:P,0,0)</f>
        <v>0</v>
      </c>
      <c r="U3" s="53">
        <f>IF((Men[[#This Row],[500m bieg 1]]*Men[[#This Row],[500m bieg 2]]+Men[[#This Row],[500m bieg 1]]*Men[[#This Row],[500m bieg 3]]+Men[[#This Row],[500m bieg 2]]*Men[[#This Row],[500m bieg 3]]+Men[[#This Row],[500m bieg 1]]*Men[[#This Row],[500m bieg 4]]+Men[[#This Row],[500m bieg 2]]*Men[[#This Row],[500m bieg 4]]+Men[[#This Row],[500m bieg 3]]*Men[[#This Row],[500m bieg 4]])&gt;0,SUM(LARGE((E3,I3,M3,Q3),1),LARGE((E3,I3,M3,Q3),2),LARGE((E3,I3,M3,Q3),3)),0)</f>
        <v>0</v>
      </c>
      <c r="V3" s="53">
        <f>IF((Men[[#This Row],[1500m Bieg 1]]*Men[[#This Row],[1500m Bieg 2]]+Men[[#This Row],[1500m Bieg 1]]*Men[[#This Row],[1500m Bieg 3]]+Men[[#This Row],[1500m Bieg 2]]*Men[[#This Row],[1500m Bieg 3]]+Men[[#This Row],[1500m Bieg 1]]*Men[[#This Row],[1500m Bieg 4]]+Men[[#This Row],[1500m Bieg 2]]*Men[[#This Row],[1500m Bieg 4]]+Men[[#This Row],[1500m Bieg 3]]*Men[[#This Row],[1500m Bieg 4]])&gt;0,SUM(LARGE((F3,J3,N3,R3),1),LARGE((F3,J3,N3,R3),2),LARGE((F3,J3,N3,R3),3)),0)</f>
        <v>0</v>
      </c>
      <c r="W3" s="53">
        <f>IF((Men[[#This Row],[1000m bieg 1]]*Men[[#This Row],[1000m bieg 2]]+Men[[#This Row],[1000m bieg 1]]*Men[[#This Row],[1000m bieg 3]]+Men[[#This Row],[1000m bieg 2]]*Men[[#This Row],[1000m bieg 3]]+Men[[#This Row],[1000m bieg 1]]*Men[[#This Row],[1000m bieg 4]]+Men[[#This Row],[1000m bieg 2]]*Men[[#This Row],[1000m bieg 4]]+Men[[#This Row],[1000m bieg 3]]*Men[[#This Row],[1000m bieg 4]])&gt;0,SUM(LARGE((G3,K3,O3,S3),1),LARGE((G3,K3,O3,S3),2),LARGE((G3,K3,O3,S3),3)),0)</f>
        <v>160</v>
      </c>
      <c r="X3" s="53">
        <f>IF((Men[[#This Row],[3000 m bieg 1]]*Men[[#This Row],[3000 m bieg 2]]+Men[[#This Row],[3000 m bieg 1]]*Men[[#This Row],[3000 m bieg 3]]+Men[[#This Row],[3000 m bieg 2]]*Men[[#This Row],[3000 m bieg 3]]+Men[[#This Row],[3000 m bieg 1]]*Men[[#This Row],[3000 m bieg 4]]+Men[[#This Row],[3000 m bieg 2]]*Men[[#This Row],[3000 m bieg 4]]+Men[[#This Row],[3000 m bieg 3]]*Men[[#This Row],[3000 m bieg 4]])&gt;0,SUM(LARGE((H3,L3,P3,T3),1),LARGE((H3,L3,P3,T3),2),LARGE((H3,L3,P3,T3),3)),0)</f>
        <v>0</v>
      </c>
    </row>
    <row r="4" spans="1:24" x14ac:dyDescent="0.25">
      <c r="A4" s="26" t="s">
        <v>1</v>
      </c>
      <c r="B4" s="26" t="str">
        <f>_xlfn.XLOOKUP(Men[[#This Row],[Nazwisko i Imię]],Licencje[Nazw i imię],Licencje[Klub],"",0)</f>
        <v>GSŁ Czarne Pantery Giżycko</v>
      </c>
      <c r="C4" s="71">
        <f>_xlfn.XLOOKUP(Men[[#This Row],[Nazwisko i Imię]],Licencje[Nazw i imię],Licencje[DataUr],"",0)</f>
        <v>22956</v>
      </c>
      <c r="D4" s="70" t="str">
        <f>_xlfn.XLOOKUP(Men[[#This Row],[Nazwisko i Imię]],Licencje[Nazw i imię],Licencje[Kat],"",0)</f>
        <v>M60</v>
      </c>
      <c r="E4" s="57">
        <f>_xlfn.XLOOKUP(Men[[#This Row],[Nazwisko i Imię]],'500 m M'!E:E,'500 m M'!G:G,0,0)</f>
        <v>70</v>
      </c>
      <c r="F4" s="57">
        <f>_xlfn.XLOOKUP(Men[[#This Row],[Nazwisko i Imię]],'1500 m M'!E:E,'1500 m M'!G:G,0,0)</f>
        <v>0</v>
      </c>
      <c r="G4" s="57">
        <f>_xlfn.XLOOKUP(Men[[#This Row],[Nazwisko i Imię]],'1000 m M'!E:E,'1000 m M'!G:G,0,0)</f>
        <v>0</v>
      </c>
      <c r="H4" s="61">
        <f>_xlfn.XLOOKUP(Men[[#This Row],[Nazwisko i Imię]],'3000 m M'!E:E,'3000 m M'!G:G,0,0)</f>
        <v>0</v>
      </c>
      <c r="I4" s="58">
        <f>_xlfn.XLOOKUP(Men[[#This Row],[Nazwisko i Imię]],'500 m M'!H:H,'500 m M'!J:J,0,0)</f>
        <v>70</v>
      </c>
      <c r="J4" s="58">
        <f>_xlfn.XLOOKUP(Men[[#This Row],[Nazwisko i Imię]],'1500 m M'!H:H,'1500 m M'!J:J,0,0)</f>
        <v>70</v>
      </c>
      <c r="K4" s="58">
        <f>_xlfn.XLOOKUP(Men[[#This Row],[Nazwisko i Imię]],'1000 m M'!H:H,'1000 m M'!J:J,0,0)</f>
        <v>0</v>
      </c>
      <c r="L4" s="58">
        <f>_xlfn.XLOOKUP(Men[[#This Row],[Nazwisko i Imię]],'3000 m M'!H:H,'3000 m M'!J:J,0,0)</f>
        <v>0</v>
      </c>
      <c r="M4" s="59">
        <f>_xlfn.XLOOKUP(Men[[#This Row],[Nazwisko i Imię]],'500 m M'!K:K,'500 m M'!M:M,0,0)</f>
        <v>0</v>
      </c>
      <c r="N4" s="59">
        <f>_xlfn.XLOOKUP(Men[[#This Row],[Nazwisko i Imię]],'1500 m M'!K:K,'1500 m M'!M:M,0,0)</f>
        <v>0</v>
      </c>
      <c r="O4" s="59">
        <f>_xlfn.XLOOKUP(Men[[#This Row],[Nazwisko i Imię]],'1000 m M'!K:K,'1000 m M'!M:M,0,0)</f>
        <v>0</v>
      </c>
      <c r="P4" s="59">
        <f>_xlfn.XLOOKUP(Men[[#This Row],[Nazwisko i Imię]],'3000 m M'!K:K,'3000 m M'!M:M,0,0)</f>
        <v>0</v>
      </c>
      <c r="Q4" s="60">
        <f>_xlfn.XLOOKUP(Men[[#This Row],[Nazwisko i Imię]],'500 m M'!N:N,'500 m M'!P:P,0,0)</f>
        <v>0</v>
      </c>
      <c r="R4" s="60">
        <f>_xlfn.XLOOKUP(Men[[#This Row],[Nazwisko i Imię]],'1500 m M'!N:N,'1500 m M'!P:P,0,0)</f>
        <v>0</v>
      </c>
      <c r="S4" s="60">
        <f>_xlfn.XLOOKUP(Men[[#This Row],[Nazwisko i Imię]],'1000 m M'!N:N,'1000 m M'!P:P,0,0)</f>
        <v>0</v>
      </c>
      <c r="T4" s="60">
        <f>_xlfn.XLOOKUP(Men[[#This Row],[Nazwisko i Imię]],'3000 m M'!N:N,'3000 m M'!P:P,0,0)</f>
        <v>0</v>
      </c>
      <c r="U4" s="53">
        <f>IF((Men[[#This Row],[500m bieg 1]]*Men[[#This Row],[500m bieg 2]]+Men[[#This Row],[500m bieg 1]]*Men[[#This Row],[500m bieg 3]]+Men[[#This Row],[500m bieg 2]]*Men[[#This Row],[500m bieg 3]]+Men[[#This Row],[500m bieg 1]]*Men[[#This Row],[500m bieg 4]]+Men[[#This Row],[500m bieg 2]]*Men[[#This Row],[500m bieg 4]]+Men[[#This Row],[500m bieg 3]]*Men[[#This Row],[500m bieg 4]])&gt;0,SUM(LARGE((E4,I4,M4,Q4),1),LARGE((E4,I4,M4,Q4),2),LARGE((E4,I4,M4,Q4),3)),0)</f>
        <v>140</v>
      </c>
      <c r="V4" s="53">
        <f>IF((Men[[#This Row],[1500m Bieg 1]]*Men[[#This Row],[1500m Bieg 2]]+Men[[#This Row],[1500m Bieg 1]]*Men[[#This Row],[1500m Bieg 3]]+Men[[#This Row],[1500m Bieg 2]]*Men[[#This Row],[1500m Bieg 3]]+Men[[#This Row],[1500m Bieg 1]]*Men[[#This Row],[1500m Bieg 4]]+Men[[#This Row],[1500m Bieg 2]]*Men[[#This Row],[1500m Bieg 4]]+Men[[#This Row],[1500m Bieg 3]]*Men[[#This Row],[1500m Bieg 4]])&gt;0,SUM(LARGE((F4,J4,N4,R4),1),LARGE((F4,J4,N4,R4),2),LARGE((F4,J4,N4,R4),3)),0)</f>
        <v>0</v>
      </c>
      <c r="W4" s="53">
        <f>IF((Men[[#This Row],[1000m bieg 1]]*Men[[#This Row],[1000m bieg 2]]+Men[[#This Row],[1000m bieg 1]]*Men[[#This Row],[1000m bieg 3]]+Men[[#This Row],[1000m bieg 2]]*Men[[#This Row],[1000m bieg 3]]+Men[[#This Row],[1000m bieg 1]]*Men[[#This Row],[1000m bieg 4]]+Men[[#This Row],[1000m bieg 2]]*Men[[#This Row],[1000m bieg 4]]+Men[[#This Row],[1000m bieg 3]]*Men[[#This Row],[1000m bieg 4]])&gt;0,SUM(LARGE((G4,K4,O4,S4),1),LARGE((G4,K4,O4,S4),2),LARGE((G4,K4,O4,S4),3)),0)</f>
        <v>0</v>
      </c>
      <c r="X4" s="53">
        <f>IF((Men[[#This Row],[3000 m bieg 1]]*Men[[#This Row],[3000 m bieg 2]]+Men[[#This Row],[3000 m bieg 1]]*Men[[#This Row],[3000 m bieg 3]]+Men[[#This Row],[3000 m bieg 2]]*Men[[#This Row],[3000 m bieg 3]]+Men[[#This Row],[3000 m bieg 1]]*Men[[#This Row],[3000 m bieg 4]]+Men[[#This Row],[3000 m bieg 2]]*Men[[#This Row],[3000 m bieg 4]]+Men[[#This Row],[3000 m bieg 3]]*Men[[#This Row],[3000 m bieg 4]])&gt;0,SUM(LARGE((H4,L4,P4,T4),1),LARGE((H4,L4,P4,T4),2),LARGE((H4,L4,P4,T4),3)),0)</f>
        <v>0</v>
      </c>
    </row>
    <row r="5" spans="1:24" x14ac:dyDescent="0.25">
      <c r="A5" s="26" t="s">
        <v>2</v>
      </c>
      <c r="B5" s="26" t="str">
        <f>_xlfn.XLOOKUP(Men[[#This Row],[Nazwisko i Imię]],Licencje[Nazw i imię],Licencje[Klub],"",0)</f>
        <v>GSŁ Czarne Pantery Giżycko</v>
      </c>
      <c r="C5" s="71">
        <f>_xlfn.XLOOKUP(Men[[#This Row],[Nazwisko i Imię]],Licencje[Nazw i imię],Licencje[DataUr],"",0)</f>
        <v>23184</v>
      </c>
      <c r="D5" s="70" t="str">
        <f>_xlfn.XLOOKUP(Men[[#This Row],[Nazwisko i Imię]],Licencje[Nazw i imię],Licencje[Kat],"",0)</f>
        <v>M60</v>
      </c>
      <c r="E5" s="57">
        <f>_xlfn.XLOOKUP(Men[[#This Row],[Nazwisko i Imię]],'500 m M'!E:E,'500 m M'!G:G,0,0)</f>
        <v>80</v>
      </c>
      <c r="F5" s="57">
        <f>_xlfn.XLOOKUP(Men[[#This Row],[Nazwisko i Imię]],'1500 m M'!E:E,'1500 m M'!G:G,0,0)</f>
        <v>100</v>
      </c>
      <c r="G5" s="57">
        <f>_xlfn.XLOOKUP(Men[[#This Row],[Nazwisko i Imię]],'1000 m M'!E:E,'1000 m M'!G:G,0,0)</f>
        <v>80</v>
      </c>
      <c r="H5" s="61">
        <f>_xlfn.XLOOKUP(Men[[#This Row],[Nazwisko i Imię]],'3000 m M'!E:E,'3000 m M'!G:G,0,0)</f>
        <v>100</v>
      </c>
      <c r="I5" s="58">
        <f>_xlfn.XLOOKUP(Men[[#This Row],[Nazwisko i Imię]],'500 m M'!H:H,'500 m M'!J:J,0,0)</f>
        <v>80</v>
      </c>
      <c r="J5" s="58">
        <f>_xlfn.XLOOKUP(Men[[#This Row],[Nazwisko i Imię]],'1500 m M'!H:H,'1500 m M'!J:J,0,0)</f>
        <v>100</v>
      </c>
      <c r="K5" s="58">
        <f>_xlfn.XLOOKUP(Men[[#This Row],[Nazwisko i Imię]],'1000 m M'!H:H,'1000 m M'!J:J,0,0)</f>
        <v>80</v>
      </c>
      <c r="L5" s="58">
        <f>_xlfn.XLOOKUP(Men[[#This Row],[Nazwisko i Imię]],'3000 m M'!H:H,'3000 m M'!J:J,0,0)</f>
        <v>100</v>
      </c>
      <c r="M5" s="59">
        <f>_xlfn.XLOOKUP(Men[[#This Row],[Nazwisko i Imię]],'500 m M'!K:K,'500 m M'!M:M,0,0)</f>
        <v>80</v>
      </c>
      <c r="N5" s="59">
        <f>_xlfn.XLOOKUP(Men[[#This Row],[Nazwisko i Imię]],'1500 m M'!K:K,'1500 m M'!M:M,0,0)</f>
        <v>100</v>
      </c>
      <c r="O5" s="59">
        <f>_xlfn.XLOOKUP(Men[[#This Row],[Nazwisko i Imię]],'1000 m M'!K:K,'1000 m M'!M:M,0,0)</f>
        <v>100</v>
      </c>
      <c r="P5" s="59">
        <f>_xlfn.XLOOKUP(Men[[#This Row],[Nazwisko i Imię]],'3000 m M'!K:K,'3000 m M'!M:M,0,0)</f>
        <v>100</v>
      </c>
      <c r="Q5" s="60">
        <f>_xlfn.XLOOKUP(Men[[#This Row],[Nazwisko i Imię]],'500 m M'!N:N,'500 m M'!P:P,0,0)</f>
        <v>0</v>
      </c>
      <c r="R5" s="60">
        <f>_xlfn.XLOOKUP(Men[[#This Row],[Nazwisko i Imię]],'1500 m M'!N:N,'1500 m M'!P:P,0,0)</f>
        <v>0</v>
      </c>
      <c r="S5" s="60">
        <f>_xlfn.XLOOKUP(Men[[#This Row],[Nazwisko i Imię]],'1000 m M'!N:N,'1000 m M'!P:P,0,0)</f>
        <v>0</v>
      </c>
      <c r="T5" s="60">
        <f>_xlfn.XLOOKUP(Men[[#This Row],[Nazwisko i Imię]],'3000 m M'!N:N,'3000 m M'!P:P,0,0)</f>
        <v>0</v>
      </c>
      <c r="U5" s="53">
        <f>IF((Men[[#This Row],[500m bieg 1]]*Men[[#This Row],[500m bieg 2]]+Men[[#This Row],[500m bieg 1]]*Men[[#This Row],[500m bieg 3]]+Men[[#This Row],[500m bieg 2]]*Men[[#This Row],[500m bieg 3]]+Men[[#This Row],[500m bieg 1]]*Men[[#This Row],[500m bieg 4]]+Men[[#This Row],[500m bieg 2]]*Men[[#This Row],[500m bieg 4]]+Men[[#This Row],[500m bieg 3]]*Men[[#This Row],[500m bieg 4]])&gt;0,SUM(LARGE((E5,I5,M5,Q5),1),LARGE((E5,I5,M5,Q5),2),LARGE((E5,I5,M5,Q5),3)),0)</f>
        <v>240</v>
      </c>
      <c r="V5" s="53">
        <f>IF((Men[[#This Row],[1500m Bieg 1]]*Men[[#This Row],[1500m Bieg 2]]+Men[[#This Row],[1500m Bieg 1]]*Men[[#This Row],[1500m Bieg 3]]+Men[[#This Row],[1500m Bieg 2]]*Men[[#This Row],[1500m Bieg 3]]+Men[[#This Row],[1500m Bieg 1]]*Men[[#This Row],[1500m Bieg 4]]+Men[[#This Row],[1500m Bieg 2]]*Men[[#This Row],[1500m Bieg 4]]+Men[[#This Row],[1500m Bieg 3]]*Men[[#This Row],[1500m Bieg 4]])&gt;0,SUM(LARGE((F5,J5,N5,R5),1),LARGE((F5,J5,N5,R5),2),LARGE((F5,J5,N5,R5),3)),0)</f>
        <v>300</v>
      </c>
      <c r="W5" s="53">
        <f>IF((Men[[#This Row],[1000m bieg 1]]*Men[[#This Row],[1000m bieg 2]]+Men[[#This Row],[1000m bieg 1]]*Men[[#This Row],[1000m bieg 3]]+Men[[#This Row],[1000m bieg 2]]*Men[[#This Row],[1000m bieg 3]]+Men[[#This Row],[1000m bieg 1]]*Men[[#This Row],[1000m bieg 4]]+Men[[#This Row],[1000m bieg 2]]*Men[[#This Row],[1000m bieg 4]]+Men[[#This Row],[1000m bieg 3]]*Men[[#This Row],[1000m bieg 4]])&gt;0,SUM(LARGE((G5,K5,O5,S5),1),LARGE((G5,K5,O5,S5),2),LARGE((G5,K5,O5,S5),3)),0)</f>
        <v>260</v>
      </c>
      <c r="X5" s="53">
        <f>IF((Men[[#This Row],[3000 m bieg 1]]*Men[[#This Row],[3000 m bieg 2]]+Men[[#This Row],[3000 m bieg 1]]*Men[[#This Row],[3000 m bieg 3]]+Men[[#This Row],[3000 m bieg 2]]*Men[[#This Row],[3000 m bieg 3]]+Men[[#This Row],[3000 m bieg 1]]*Men[[#This Row],[3000 m bieg 4]]+Men[[#This Row],[3000 m bieg 2]]*Men[[#This Row],[3000 m bieg 4]]+Men[[#This Row],[3000 m bieg 3]]*Men[[#This Row],[3000 m bieg 4]])&gt;0,SUM(LARGE((H5,L5,P5,T5),1),LARGE((H5,L5,P5,T5),2),LARGE((H5,L5,P5,T5),3)),0)</f>
        <v>300</v>
      </c>
    </row>
    <row r="6" spans="1:24" x14ac:dyDescent="0.25">
      <c r="A6" s="26" t="s">
        <v>3</v>
      </c>
      <c r="B6" s="26" t="str">
        <f>_xlfn.XLOOKUP(Men[[#This Row],[Nazwisko i Imię]],Licencje[Nazw i imię],Licencje[Klub],"",0)</f>
        <v>UKS Viking Elbląg</v>
      </c>
      <c r="C6" s="71">
        <f>_xlfn.XLOOKUP(Men[[#This Row],[Nazwisko i Imię]],Licencje[Nazw i imię],Licencje[DataUr],"",0)</f>
        <v>20874</v>
      </c>
      <c r="D6" s="70" t="str">
        <f>_xlfn.XLOOKUP(Men[[#This Row],[Nazwisko i Imię]],Licencje[Nazw i imię],Licencje[Kat],"",0)</f>
        <v>M65</v>
      </c>
      <c r="E6" s="57">
        <f>_xlfn.XLOOKUP(Men[[#This Row],[Nazwisko i Imię]],'500 m M'!E:E,'500 m M'!G:G,0,0)</f>
        <v>70</v>
      </c>
      <c r="F6" s="57">
        <f>_xlfn.XLOOKUP(Men[[#This Row],[Nazwisko i Imię]],'1500 m M'!E:E,'1500 m M'!G:G,0,0)</f>
        <v>80</v>
      </c>
      <c r="G6" s="57">
        <f>_xlfn.XLOOKUP(Men[[#This Row],[Nazwisko i Imię]],'1000 m M'!E:E,'1000 m M'!G:G,0,0)</f>
        <v>70</v>
      </c>
      <c r="H6" s="61">
        <f>_xlfn.XLOOKUP(Men[[#This Row],[Nazwisko i Imię]],'3000 m M'!E:E,'3000 m M'!G:G,0,0)</f>
        <v>80</v>
      </c>
      <c r="I6" s="58">
        <f>_xlfn.XLOOKUP(Men[[#This Row],[Nazwisko i Imię]],'500 m M'!H:H,'500 m M'!J:J,0,0)</f>
        <v>80</v>
      </c>
      <c r="J6" s="58">
        <f>_xlfn.XLOOKUP(Men[[#This Row],[Nazwisko i Imię]],'1500 m M'!H:H,'1500 m M'!J:J,0,0)</f>
        <v>80</v>
      </c>
      <c r="K6" s="58">
        <f>_xlfn.XLOOKUP(Men[[#This Row],[Nazwisko i Imię]],'1000 m M'!H:H,'1000 m M'!J:J,0,0)</f>
        <v>70</v>
      </c>
      <c r="L6" s="58">
        <f>_xlfn.XLOOKUP(Men[[#This Row],[Nazwisko i Imię]],'3000 m M'!H:H,'3000 m M'!J:J,0,0)</f>
        <v>80</v>
      </c>
      <c r="M6" s="59">
        <f>_xlfn.XLOOKUP(Men[[#This Row],[Nazwisko i Imię]],'500 m M'!K:K,'500 m M'!M:M,0,0)</f>
        <v>80</v>
      </c>
      <c r="N6" s="59">
        <f>_xlfn.XLOOKUP(Men[[#This Row],[Nazwisko i Imię]],'1500 m M'!K:K,'1500 m M'!M:M,0,0)</f>
        <v>80</v>
      </c>
      <c r="O6" s="59">
        <f>_xlfn.XLOOKUP(Men[[#This Row],[Nazwisko i Imię]],'1000 m M'!K:K,'1000 m M'!M:M,0,0)</f>
        <v>80</v>
      </c>
      <c r="P6" s="59">
        <f>_xlfn.XLOOKUP(Men[[#This Row],[Nazwisko i Imię]],'3000 m M'!K:K,'3000 m M'!M:M,0,0)</f>
        <v>80</v>
      </c>
      <c r="Q6" s="60">
        <f>_xlfn.XLOOKUP(Men[[#This Row],[Nazwisko i Imię]],'500 m M'!N:N,'500 m M'!P:P,0,0)</f>
        <v>0</v>
      </c>
      <c r="R6" s="60">
        <f>_xlfn.XLOOKUP(Men[[#This Row],[Nazwisko i Imię]],'1500 m M'!N:N,'1500 m M'!P:P,0,0)</f>
        <v>0</v>
      </c>
      <c r="S6" s="60">
        <f>_xlfn.XLOOKUP(Men[[#This Row],[Nazwisko i Imię]],'1000 m M'!N:N,'1000 m M'!P:P,0,0)</f>
        <v>0</v>
      </c>
      <c r="T6" s="60">
        <f>_xlfn.XLOOKUP(Men[[#This Row],[Nazwisko i Imię]],'3000 m M'!N:N,'3000 m M'!P:P,0,0)</f>
        <v>0</v>
      </c>
      <c r="U6" s="53">
        <f>IF((Men[[#This Row],[500m bieg 1]]*Men[[#This Row],[500m bieg 2]]+Men[[#This Row],[500m bieg 1]]*Men[[#This Row],[500m bieg 3]]+Men[[#This Row],[500m bieg 2]]*Men[[#This Row],[500m bieg 3]]+Men[[#This Row],[500m bieg 1]]*Men[[#This Row],[500m bieg 4]]+Men[[#This Row],[500m bieg 2]]*Men[[#This Row],[500m bieg 4]]+Men[[#This Row],[500m bieg 3]]*Men[[#This Row],[500m bieg 4]])&gt;0,SUM(LARGE((E6,I6,M6,Q6),1),LARGE((E6,I6,M6,Q6),2),LARGE((E6,I6,M6,Q6),3)),0)</f>
        <v>230</v>
      </c>
      <c r="V6" s="53">
        <f>IF((Men[[#This Row],[1500m Bieg 1]]*Men[[#This Row],[1500m Bieg 2]]+Men[[#This Row],[1500m Bieg 1]]*Men[[#This Row],[1500m Bieg 3]]+Men[[#This Row],[1500m Bieg 2]]*Men[[#This Row],[1500m Bieg 3]]+Men[[#This Row],[1500m Bieg 1]]*Men[[#This Row],[1500m Bieg 4]]+Men[[#This Row],[1500m Bieg 2]]*Men[[#This Row],[1500m Bieg 4]]+Men[[#This Row],[1500m Bieg 3]]*Men[[#This Row],[1500m Bieg 4]])&gt;0,SUM(LARGE((F6,J6,N6,R6),1),LARGE((F6,J6,N6,R6),2),LARGE((F6,J6,N6,R6),3)),0)</f>
        <v>240</v>
      </c>
      <c r="W6" s="53">
        <f>IF((Men[[#This Row],[1000m bieg 1]]*Men[[#This Row],[1000m bieg 2]]+Men[[#This Row],[1000m bieg 1]]*Men[[#This Row],[1000m bieg 3]]+Men[[#This Row],[1000m bieg 2]]*Men[[#This Row],[1000m bieg 3]]+Men[[#This Row],[1000m bieg 1]]*Men[[#This Row],[1000m bieg 4]]+Men[[#This Row],[1000m bieg 2]]*Men[[#This Row],[1000m bieg 4]]+Men[[#This Row],[1000m bieg 3]]*Men[[#This Row],[1000m bieg 4]])&gt;0,SUM(LARGE((G6,K6,O6,S6),1),LARGE((G6,K6,O6,S6),2),LARGE((G6,K6,O6,S6),3)),0)</f>
        <v>220</v>
      </c>
      <c r="X6" s="53">
        <f>IF((Men[[#This Row],[3000 m bieg 1]]*Men[[#This Row],[3000 m bieg 2]]+Men[[#This Row],[3000 m bieg 1]]*Men[[#This Row],[3000 m bieg 3]]+Men[[#This Row],[3000 m bieg 2]]*Men[[#This Row],[3000 m bieg 3]]+Men[[#This Row],[3000 m bieg 1]]*Men[[#This Row],[3000 m bieg 4]]+Men[[#This Row],[3000 m bieg 2]]*Men[[#This Row],[3000 m bieg 4]]+Men[[#This Row],[3000 m bieg 3]]*Men[[#This Row],[3000 m bieg 4]])&gt;0,SUM(LARGE((H6,L6,P6,T6),1),LARGE((H6,L6,P6,T6),2),LARGE((H6,L6,P6,T6),3)),0)</f>
        <v>240</v>
      </c>
    </row>
    <row r="7" spans="1:24" x14ac:dyDescent="0.25">
      <c r="A7" s="26" t="s">
        <v>4</v>
      </c>
      <c r="B7" s="26" t="str">
        <f>_xlfn.XLOOKUP(Men[[#This Row],[Nazwisko i Imię]],Licencje[Nazw i imię],Licencje[Klub],"",0)</f>
        <v>GSŁ Czarne Pantery Giżycko</v>
      </c>
      <c r="C7" s="71">
        <f>_xlfn.XLOOKUP(Men[[#This Row],[Nazwisko i Imię]],Licencje[Nazw i imię],Licencje[DataUr],"",0)</f>
        <v>22282</v>
      </c>
      <c r="D7" s="70" t="str">
        <f>_xlfn.XLOOKUP(Men[[#This Row],[Nazwisko i Imię]],Licencje[Nazw i imię],Licencje[Kat],"",0)</f>
        <v>M60</v>
      </c>
      <c r="E7" s="57">
        <f>_xlfn.XLOOKUP(Men[[#This Row],[Nazwisko i Imię]],'500 m M'!E:E,'500 m M'!G:G,0,0)</f>
        <v>100</v>
      </c>
      <c r="F7" s="57">
        <f>_xlfn.XLOOKUP(Men[[#This Row],[Nazwisko i Imię]],'1500 m M'!E:E,'1500 m M'!G:G,0,0)</f>
        <v>80</v>
      </c>
      <c r="G7" s="57">
        <f>_xlfn.XLOOKUP(Men[[#This Row],[Nazwisko i Imię]],'1000 m M'!E:E,'1000 m M'!G:G,0,0)</f>
        <v>100</v>
      </c>
      <c r="H7" s="61">
        <f>_xlfn.XLOOKUP(Men[[#This Row],[Nazwisko i Imię]],'3000 m M'!E:E,'3000 m M'!G:G,0,0)</f>
        <v>80</v>
      </c>
      <c r="I7" s="58">
        <f>_xlfn.XLOOKUP(Men[[#This Row],[Nazwisko i Imię]],'500 m M'!H:H,'500 m M'!J:J,0,0)</f>
        <v>100</v>
      </c>
      <c r="J7" s="58">
        <f>_xlfn.XLOOKUP(Men[[#This Row],[Nazwisko i Imię]],'1500 m M'!H:H,'1500 m M'!J:J,0,0)</f>
        <v>80</v>
      </c>
      <c r="K7" s="58">
        <f>_xlfn.XLOOKUP(Men[[#This Row],[Nazwisko i Imię]],'1000 m M'!H:H,'1000 m M'!J:J,0,0)</f>
        <v>100</v>
      </c>
      <c r="L7" s="58">
        <f>_xlfn.XLOOKUP(Men[[#This Row],[Nazwisko i Imię]],'3000 m M'!H:H,'3000 m M'!J:J,0,0)</f>
        <v>80</v>
      </c>
      <c r="M7" s="59">
        <f>_xlfn.XLOOKUP(Men[[#This Row],[Nazwisko i Imię]],'500 m M'!K:K,'500 m M'!M:M,0,0)</f>
        <v>100</v>
      </c>
      <c r="N7" s="59">
        <f>_xlfn.XLOOKUP(Men[[#This Row],[Nazwisko i Imię]],'1500 m M'!K:K,'1500 m M'!M:M,0,0)</f>
        <v>80</v>
      </c>
      <c r="O7" s="59">
        <f>_xlfn.XLOOKUP(Men[[#This Row],[Nazwisko i Imię]],'1000 m M'!K:K,'1000 m M'!M:M,0,0)</f>
        <v>80</v>
      </c>
      <c r="P7" s="59">
        <f>_xlfn.XLOOKUP(Men[[#This Row],[Nazwisko i Imię]],'3000 m M'!K:K,'3000 m M'!M:M,0,0)</f>
        <v>80</v>
      </c>
      <c r="Q7" s="60">
        <f>_xlfn.XLOOKUP(Men[[#This Row],[Nazwisko i Imię]],'500 m M'!N:N,'500 m M'!P:P,0,0)</f>
        <v>0</v>
      </c>
      <c r="R7" s="60">
        <f>_xlfn.XLOOKUP(Men[[#This Row],[Nazwisko i Imię]],'1500 m M'!N:N,'1500 m M'!P:P,0,0)</f>
        <v>0</v>
      </c>
      <c r="S7" s="60">
        <f>_xlfn.XLOOKUP(Men[[#This Row],[Nazwisko i Imię]],'1000 m M'!N:N,'1000 m M'!P:P,0,0)</f>
        <v>0</v>
      </c>
      <c r="T7" s="60">
        <f>_xlfn.XLOOKUP(Men[[#This Row],[Nazwisko i Imię]],'3000 m M'!N:N,'3000 m M'!P:P,0,0)</f>
        <v>0</v>
      </c>
      <c r="U7" s="53">
        <f>IF((Men[[#This Row],[500m bieg 1]]*Men[[#This Row],[500m bieg 2]]+Men[[#This Row],[500m bieg 1]]*Men[[#This Row],[500m bieg 3]]+Men[[#This Row],[500m bieg 2]]*Men[[#This Row],[500m bieg 3]]+Men[[#This Row],[500m bieg 1]]*Men[[#This Row],[500m bieg 4]]+Men[[#This Row],[500m bieg 2]]*Men[[#This Row],[500m bieg 4]]+Men[[#This Row],[500m bieg 3]]*Men[[#This Row],[500m bieg 4]])&gt;0,SUM(LARGE((E7,I7,M7,Q7),1),LARGE((E7,I7,M7,Q7),2),LARGE((E7,I7,M7,Q7),3)),0)</f>
        <v>300</v>
      </c>
      <c r="V7" s="53">
        <f>IF((Men[[#This Row],[1500m Bieg 1]]*Men[[#This Row],[1500m Bieg 2]]+Men[[#This Row],[1500m Bieg 1]]*Men[[#This Row],[1500m Bieg 3]]+Men[[#This Row],[1500m Bieg 2]]*Men[[#This Row],[1500m Bieg 3]]+Men[[#This Row],[1500m Bieg 1]]*Men[[#This Row],[1500m Bieg 4]]+Men[[#This Row],[1500m Bieg 2]]*Men[[#This Row],[1500m Bieg 4]]+Men[[#This Row],[1500m Bieg 3]]*Men[[#This Row],[1500m Bieg 4]])&gt;0,SUM(LARGE((F7,J7,N7,R7),1),LARGE((F7,J7,N7,R7),2),LARGE((F7,J7,N7,R7),3)),0)</f>
        <v>240</v>
      </c>
      <c r="W7" s="53">
        <f>IF((Men[[#This Row],[1000m bieg 1]]*Men[[#This Row],[1000m bieg 2]]+Men[[#This Row],[1000m bieg 1]]*Men[[#This Row],[1000m bieg 3]]+Men[[#This Row],[1000m bieg 2]]*Men[[#This Row],[1000m bieg 3]]+Men[[#This Row],[1000m bieg 1]]*Men[[#This Row],[1000m bieg 4]]+Men[[#This Row],[1000m bieg 2]]*Men[[#This Row],[1000m bieg 4]]+Men[[#This Row],[1000m bieg 3]]*Men[[#This Row],[1000m bieg 4]])&gt;0,SUM(LARGE((G7,K7,O7,S7),1),LARGE((G7,K7,O7,S7),2),LARGE((G7,K7,O7,S7),3)),0)</f>
        <v>280</v>
      </c>
      <c r="X7" s="53">
        <f>IF((Men[[#This Row],[3000 m bieg 1]]*Men[[#This Row],[3000 m bieg 2]]+Men[[#This Row],[3000 m bieg 1]]*Men[[#This Row],[3000 m bieg 3]]+Men[[#This Row],[3000 m bieg 2]]*Men[[#This Row],[3000 m bieg 3]]+Men[[#This Row],[3000 m bieg 1]]*Men[[#This Row],[3000 m bieg 4]]+Men[[#This Row],[3000 m bieg 2]]*Men[[#This Row],[3000 m bieg 4]]+Men[[#This Row],[3000 m bieg 3]]*Men[[#This Row],[3000 m bieg 4]])&gt;0,SUM(LARGE((H7,L7,P7,T7),1),LARGE((H7,L7,P7,T7),2),LARGE((H7,L7,P7,T7),3)),0)</f>
        <v>240</v>
      </c>
    </row>
    <row r="8" spans="1:24" x14ac:dyDescent="0.25">
      <c r="A8" s="26" t="s">
        <v>5</v>
      </c>
      <c r="B8" s="26" t="str">
        <f>_xlfn.XLOOKUP(Men[[#This Row],[Nazwisko i Imię]],Licencje[Nazw i imię],Licencje[Klub],"",0)</f>
        <v>SKŁ Górnik Sanok</v>
      </c>
      <c r="C8" s="71">
        <f>_xlfn.XLOOKUP(Men[[#This Row],[Nazwisko i Imię]],Licencje[Nazw i imię],Licencje[DataUr],"",0)</f>
        <v>25300</v>
      </c>
      <c r="D8" s="70" t="str">
        <f>_xlfn.XLOOKUP(Men[[#This Row],[Nazwisko i Imię]],Licencje[Nazw i imię],Licencje[Kat],"",0)</f>
        <v>M55</v>
      </c>
      <c r="E8" s="57">
        <f>_xlfn.XLOOKUP(Men[[#This Row],[Nazwisko i Imię]],'500 m M'!E:E,'500 m M'!G:G,0,0)</f>
        <v>0</v>
      </c>
      <c r="F8" s="57">
        <f>_xlfn.XLOOKUP(Men[[#This Row],[Nazwisko i Imię]],'1500 m M'!E:E,'1500 m M'!G:G,0,0)</f>
        <v>0</v>
      </c>
      <c r="G8" s="57">
        <f>_xlfn.XLOOKUP(Men[[#This Row],[Nazwisko i Imię]],'1000 m M'!E:E,'1000 m M'!G:G,0,0)</f>
        <v>0</v>
      </c>
      <c r="H8" s="61">
        <f>_xlfn.XLOOKUP(Men[[#This Row],[Nazwisko i Imię]],'3000 m M'!E:E,'3000 m M'!G:G,0,0)</f>
        <v>0</v>
      </c>
      <c r="I8" s="58">
        <f>_xlfn.XLOOKUP(Men[[#This Row],[Nazwisko i Imię]],'500 m M'!H:H,'500 m M'!J:J,0,0)</f>
        <v>0</v>
      </c>
      <c r="J8" s="58">
        <f>_xlfn.XLOOKUP(Men[[#This Row],[Nazwisko i Imię]],'1500 m M'!H:H,'1500 m M'!J:J,0,0)</f>
        <v>0</v>
      </c>
      <c r="K8" s="58">
        <f>_xlfn.XLOOKUP(Men[[#This Row],[Nazwisko i Imię]],'1000 m M'!H:H,'1000 m M'!J:J,0,0)</f>
        <v>0</v>
      </c>
      <c r="L8" s="58">
        <f>_xlfn.XLOOKUP(Men[[#This Row],[Nazwisko i Imię]],'3000 m M'!H:H,'3000 m M'!J:J,0,0)</f>
        <v>0</v>
      </c>
      <c r="M8" s="59">
        <f>_xlfn.XLOOKUP(Men[[#This Row],[Nazwisko i Imię]],'500 m M'!K:K,'500 m M'!M:M,0,0)</f>
        <v>100</v>
      </c>
      <c r="N8" s="59">
        <f>_xlfn.XLOOKUP(Men[[#This Row],[Nazwisko i Imię]],'1500 m M'!K:K,'1500 m M'!M:M,0,0)</f>
        <v>100</v>
      </c>
      <c r="O8" s="59">
        <f>_xlfn.XLOOKUP(Men[[#This Row],[Nazwisko i Imię]],'1000 m M'!K:K,'1000 m M'!M:M,0,0)</f>
        <v>100</v>
      </c>
      <c r="P8" s="59">
        <f>_xlfn.XLOOKUP(Men[[#This Row],[Nazwisko i Imię]],'3000 m M'!K:K,'3000 m M'!M:M,0,0)</f>
        <v>100</v>
      </c>
      <c r="Q8" s="60">
        <f>_xlfn.XLOOKUP(Men[[#This Row],[Nazwisko i Imię]],'500 m M'!N:N,'500 m M'!P:P,0,0)</f>
        <v>0</v>
      </c>
      <c r="R8" s="60">
        <f>_xlfn.XLOOKUP(Men[[#This Row],[Nazwisko i Imię]],'1500 m M'!N:N,'1500 m M'!P:P,0,0)</f>
        <v>0</v>
      </c>
      <c r="S8" s="60">
        <f>_xlfn.XLOOKUP(Men[[#This Row],[Nazwisko i Imię]],'1000 m M'!N:N,'1000 m M'!P:P,0,0)</f>
        <v>0</v>
      </c>
      <c r="T8" s="60">
        <f>_xlfn.XLOOKUP(Men[[#This Row],[Nazwisko i Imię]],'3000 m M'!N:N,'3000 m M'!P:P,0,0)</f>
        <v>0</v>
      </c>
      <c r="U8" s="53">
        <f>IF((Men[[#This Row],[500m bieg 1]]*Men[[#This Row],[500m bieg 2]]+Men[[#This Row],[500m bieg 1]]*Men[[#This Row],[500m bieg 3]]+Men[[#This Row],[500m bieg 2]]*Men[[#This Row],[500m bieg 3]]+Men[[#This Row],[500m bieg 1]]*Men[[#This Row],[500m bieg 4]]+Men[[#This Row],[500m bieg 2]]*Men[[#This Row],[500m bieg 4]]+Men[[#This Row],[500m bieg 3]]*Men[[#This Row],[500m bieg 4]])&gt;0,SUM(LARGE((E8,I8,M8,Q8),1),LARGE((E8,I8,M8,Q8),2),LARGE((E8,I8,M8,Q8),3)),0)</f>
        <v>0</v>
      </c>
      <c r="V8" s="53">
        <f>IF((Men[[#This Row],[1500m Bieg 1]]*Men[[#This Row],[1500m Bieg 2]]+Men[[#This Row],[1500m Bieg 1]]*Men[[#This Row],[1500m Bieg 3]]+Men[[#This Row],[1500m Bieg 2]]*Men[[#This Row],[1500m Bieg 3]]+Men[[#This Row],[1500m Bieg 1]]*Men[[#This Row],[1500m Bieg 4]]+Men[[#This Row],[1500m Bieg 2]]*Men[[#This Row],[1500m Bieg 4]]+Men[[#This Row],[1500m Bieg 3]]*Men[[#This Row],[1500m Bieg 4]])&gt;0,SUM(LARGE((F8,J8,N8,R8),1),LARGE((F8,J8,N8,R8),2),LARGE((F8,J8,N8,R8),3)),0)</f>
        <v>0</v>
      </c>
      <c r="W8" s="53">
        <f>IF((Men[[#This Row],[1000m bieg 1]]*Men[[#This Row],[1000m bieg 2]]+Men[[#This Row],[1000m bieg 1]]*Men[[#This Row],[1000m bieg 3]]+Men[[#This Row],[1000m bieg 2]]*Men[[#This Row],[1000m bieg 3]]+Men[[#This Row],[1000m bieg 1]]*Men[[#This Row],[1000m bieg 4]]+Men[[#This Row],[1000m bieg 2]]*Men[[#This Row],[1000m bieg 4]]+Men[[#This Row],[1000m bieg 3]]*Men[[#This Row],[1000m bieg 4]])&gt;0,SUM(LARGE((G8,K8,O8,S8),1),LARGE((G8,K8,O8,S8),2),LARGE((G8,K8,O8,S8),3)),0)</f>
        <v>0</v>
      </c>
      <c r="X8" s="53">
        <f>IF((Men[[#This Row],[3000 m bieg 1]]*Men[[#This Row],[3000 m bieg 2]]+Men[[#This Row],[3000 m bieg 1]]*Men[[#This Row],[3000 m bieg 3]]+Men[[#This Row],[3000 m bieg 2]]*Men[[#This Row],[3000 m bieg 3]]+Men[[#This Row],[3000 m bieg 1]]*Men[[#This Row],[3000 m bieg 4]]+Men[[#This Row],[3000 m bieg 2]]*Men[[#This Row],[3000 m bieg 4]]+Men[[#This Row],[3000 m bieg 3]]*Men[[#This Row],[3000 m bieg 4]])&gt;0,SUM(LARGE((H8,L8,P8,T8),1),LARGE((H8,L8,P8,T8),2),LARGE((H8,L8,P8,T8),3)),0)</f>
        <v>0</v>
      </c>
    </row>
    <row r="9" spans="1:24" x14ac:dyDescent="0.25">
      <c r="A9" s="26" t="s">
        <v>379</v>
      </c>
      <c r="B9" s="26" t="str">
        <f>_xlfn.XLOOKUP(Men[[#This Row],[Nazwisko i Imię]],Licencje[Nazw i imię],Licencje[Klub],"",0)</f>
        <v>niezrzeszony</v>
      </c>
      <c r="C9" s="71">
        <f>_xlfn.XLOOKUP(Men[[#This Row],[Nazwisko i Imię]],Licencje[Nazw i imię],Licencje[DataUr],"",0)</f>
        <v>30535</v>
      </c>
      <c r="D9" s="70" t="str">
        <f>_xlfn.XLOOKUP(Men[[#This Row],[Nazwisko i Imię]],Licencje[Nazw i imię],Licencje[Kat],"",0)</f>
        <v>M40</v>
      </c>
      <c r="E9" s="57">
        <f>_xlfn.XLOOKUP(Men[[#This Row],[Nazwisko i Imię]],'500 m M'!E:E,'500 m M'!G:G,0,0)</f>
        <v>80</v>
      </c>
      <c r="F9" s="57">
        <f>_xlfn.XLOOKUP(Men[[#This Row],[Nazwisko i Imię]],'1500 m M'!E:E,'1500 m M'!G:G,0,0)</f>
        <v>80</v>
      </c>
      <c r="G9" s="57">
        <f>_xlfn.XLOOKUP(Men[[#This Row],[Nazwisko i Imię]],'1000 m M'!E:E,'1000 m M'!G:G,0,0)</f>
        <v>80</v>
      </c>
      <c r="H9" s="61">
        <f>_xlfn.XLOOKUP(Men[[#This Row],[Nazwisko i Imię]],'3000 m M'!E:E,'3000 m M'!G:G,0,0)</f>
        <v>80</v>
      </c>
      <c r="I9" s="58">
        <f>_xlfn.XLOOKUP(Men[[#This Row],[Nazwisko i Imię]],'500 m M'!H:H,'500 m M'!J:J,0,0)</f>
        <v>0</v>
      </c>
      <c r="J9" s="58">
        <f>_xlfn.XLOOKUP(Men[[#This Row],[Nazwisko i Imię]],'1500 m M'!H:H,'1500 m M'!J:J,0,0)</f>
        <v>0</v>
      </c>
      <c r="K9" s="58">
        <f>_xlfn.XLOOKUP(Men[[#This Row],[Nazwisko i Imię]],'1000 m M'!H:H,'1000 m M'!J:J,0,0)</f>
        <v>0</v>
      </c>
      <c r="L9" s="58">
        <f>_xlfn.XLOOKUP(Men[[#This Row],[Nazwisko i Imię]],'3000 m M'!H:H,'3000 m M'!J:J,0,0)</f>
        <v>0</v>
      </c>
      <c r="M9" s="59">
        <f>_xlfn.XLOOKUP(Men[[#This Row],[Nazwisko i Imię]],'500 m M'!K:K,'500 m M'!M:M,0,0)</f>
        <v>0</v>
      </c>
      <c r="N9" s="59">
        <f>_xlfn.XLOOKUP(Men[[#This Row],[Nazwisko i Imię]],'1500 m M'!K:K,'1500 m M'!M:M,0,0)</f>
        <v>0</v>
      </c>
      <c r="O9" s="59">
        <f>_xlfn.XLOOKUP(Men[[#This Row],[Nazwisko i Imię]],'1000 m M'!K:K,'1000 m M'!M:M,0,0)</f>
        <v>0</v>
      </c>
      <c r="P9" s="59">
        <f>_xlfn.XLOOKUP(Men[[#This Row],[Nazwisko i Imię]],'3000 m M'!K:K,'3000 m M'!M:M,0,0)</f>
        <v>0</v>
      </c>
      <c r="Q9" s="60">
        <f>_xlfn.XLOOKUP(Men[[#This Row],[Nazwisko i Imię]],'500 m M'!N:N,'500 m M'!P:P,0,0)</f>
        <v>0</v>
      </c>
      <c r="R9" s="60">
        <f>_xlfn.XLOOKUP(Men[[#This Row],[Nazwisko i Imię]],'1500 m M'!N:N,'1500 m M'!P:P,0,0)</f>
        <v>0</v>
      </c>
      <c r="S9" s="60">
        <f>_xlfn.XLOOKUP(Men[[#This Row],[Nazwisko i Imię]],'1000 m M'!N:N,'1000 m M'!P:P,0,0)</f>
        <v>0</v>
      </c>
      <c r="T9" s="60">
        <f>_xlfn.XLOOKUP(Men[[#This Row],[Nazwisko i Imię]],'3000 m M'!N:N,'3000 m M'!P:P,0,0)</f>
        <v>0</v>
      </c>
      <c r="U9" s="53">
        <f>IF((Men[[#This Row],[500m bieg 1]]*Men[[#This Row],[500m bieg 2]]+Men[[#This Row],[500m bieg 1]]*Men[[#This Row],[500m bieg 3]]+Men[[#This Row],[500m bieg 2]]*Men[[#This Row],[500m bieg 3]]+Men[[#This Row],[500m bieg 1]]*Men[[#This Row],[500m bieg 4]]+Men[[#This Row],[500m bieg 2]]*Men[[#This Row],[500m bieg 4]]+Men[[#This Row],[500m bieg 3]]*Men[[#This Row],[500m bieg 4]])&gt;0,SUM(LARGE((E9,I9,M9,Q9),1),LARGE((E9,I9,M9,Q9),2),LARGE((E9,I9,M9,Q9),3)),0)</f>
        <v>0</v>
      </c>
      <c r="V9" s="53">
        <f>IF((Men[[#This Row],[1500m Bieg 1]]*Men[[#This Row],[1500m Bieg 2]]+Men[[#This Row],[1500m Bieg 1]]*Men[[#This Row],[1500m Bieg 3]]+Men[[#This Row],[1500m Bieg 2]]*Men[[#This Row],[1500m Bieg 3]]+Men[[#This Row],[1500m Bieg 1]]*Men[[#This Row],[1500m Bieg 4]]+Men[[#This Row],[1500m Bieg 2]]*Men[[#This Row],[1500m Bieg 4]]+Men[[#This Row],[1500m Bieg 3]]*Men[[#This Row],[1500m Bieg 4]])&gt;0,SUM(LARGE((F9,J9,N9,R9),1),LARGE((F9,J9,N9,R9),2),LARGE((F9,J9,N9,R9),3)),0)</f>
        <v>0</v>
      </c>
      <c r="W9" s="53">
        <f>IF((Men[[#This Row],[1000m bieg 1]]*Men[[#This Row],[1000m bieg 2]]+Men[[#This Row],[1000m bieg 1]]*Men[[#This Row],[1000m bieg 3]]+Men[[#This Row],[1000m bieg 2]]*Men[[#This Row],[1000m bieg 3]]+Men[[#This Row],[1000m bieg 1]]*Men[[#This Row],[1000m bieg 4]]+Men[[#This Row],[1000m bieg 2]]*Men[[#This Row],[1000m bieg 4]]+Men[[#This Row],[1000m bieg 3]]*Men[[#This Row],[1000m bieg 4]])&gt;0,SUM(LARGE((G9,K9,O9,S9),1),LARGE((G9,K9,O9,S9),2),LARGE((G9,K9,O9,S9),3)),0)</f>
        <v>0</v>
      </c>
      <c r="X9" s="53">
        <f>IF((Men[[#This Row],[3000 m bieg 1]]*Men[[#This Row],[3000 m bieg 2]]+Men[[#This Row],[3000 m bieg 1]]*Men[[#This Row],[3000 m bieg 3]]+Men[[#This Row],[3000 m bieg 2]]*Men[[#This Row],[3000 m bieg 3]]+Men[[#This Row],[3000 m bieg 1]]*Men[[#This Row],[3000 m bieg 4]]+Men[[#This Row],[3000 m bieg 2]]*Men[[#This Row],[3000 m bieg 4]]+Men[[#This Row],[3000 m bieg 3]]*Men[[#This Row],[3000 m bieg 4]])&gt;0,SUM(LARGE((H9,L9,P9,T9),1),LARGE((H9,L9,P9,T9),2),LARGE((H9,L9,P9,T9),3)),0)</f>
        <v>0</v>
      </c>
    </row>
    <row r="10" spans="1:24" x14ac:dyDescent="0.25">
      <c r="A10" s="26" t="s">
        <v>301</v>
      </c>
      <c r="B10" s="26" t="str">
        <f>_xlfn.XLOOKUP(Men[[#This Row],[Nazwisko i Imię]],Licencje[Nazw i imię],Licencje[Klub],"",0)</f>
        <v>MKS Cuprum Lubin</v>
      </c>
      <c r="C10" s="71">
        <f>_xlfn.XLOOKUP(Men[[#This Row],[Nazwisko i Imię]],Licencje[Nazw i imię],Licencje[DataUr],"",0)</f>
        <v>30057</v>
      </c>
      <c r="D10" s="70" t="str">
        <f>_xlfn.XLOOKUP(Men[[#This Row],[Nazwisko i Imię]],Licencje[Nazw i imię],Licencje[Kat],"",0)</f>
        <v>M40</v>
      </c>
      <c r="E10" s="57">
        <f>_xlfn.XLOOKUP(Men[[#This Row],[Nazwisko i Imię]],'500 m M'!E:E,'500 m M'!G:G,0,0)</f>
        <v>100</v>
      </c>
      <c r="F10" s="57">
        <f>_xlfn.XLOOKUP(Men[[#This Row],[Nazwisko i Imię]],'1500 m M'!E:E,'1500 m M'!G:G,0,0)</f>
        <v>100</v>
      </c>
      <c r="G10" s="57">
        <f>_xlfn.XLOOKUP(Men[[#This Row],[Nazwisko i Imię]],'1000 m M'!E:E,'1000 m M'!G:G,0,0)</f>
        <v>100</v>
      </c>
      <c r="H10" s="61">
        <f>_xlfn.XLOOKUP(Men[[#This Row],[Nazwisko i Imię]],'3000 m M'!E:E,'3000 m M'!G:G,0,0)</f>
        <v>100</v>
      </c>
      <c r="I10" s="58">
        <f>_xlfn.XLOOKUP(Men[[#This Row],[Nazwisko i Imię]],'500 m M'!H:H,'500 m M'!J:J,0,0)</f>
        <v>0</v>
      </c>
      <c r="J10" s="58">
        <f>_xlfn.XLOOKUP(Men[[#This Row],[Nazwisko i Imię]],'1500 m M'!H:H,'1500 m M'!J:J,0,0)</f>
        <v>0</v>
      </c>
      <c r="K10" s="58">
        <f>_xlfn.XLOOKUP(Men[[#This Row],[Nazwisko i Imię]],'1000 m M'!H:H,'1000 m M'!J:J,0,0)</f>
        <v>0</v>
      </c>
      <c r="L10" s="58">
        <f>_xlfn.XLOOKUP(Men[[#This Row],[Nazwisko i Imię]],'3000 m M'!H:H,'3000 m M'!J:J,0,0)</f>
        <v>0</v>
      </c>
      <c r="M10" s="59">
        <f>_xlfn.XLOOKUP(Men[[#This Row],[Nazwisko i Imię]],'500 m M'!K:K,'500 m M'!M:M,0,0)</f>
        <v>0</v>
      </c>
      <c r="N10" s="59">
        <f>_xlfn.XLOOKUP(Men[[#This Row],[Nazwisko i Imię]],'1500 m M'!K:K,'1500 m M'!M:M,0,0)</f>
        <v>0</v>
      </c>
      <c r="O10" s="59">
        <f>_xlfn.XLOOKUP(Men[[#This Row],[Nazwisko i Imię]],'1000 m M'!K:K,'1000 m M'!M:M,0,0)</f>
        <v>0</v>
      </c>
      <c r="P10" s="59">
        <f>_xlfn.XLOOKUP(Men[[#This Row],[Nazwisko i Imię]],'3000 m M'!K:K,'3000 m M'!M:M,0,0)</f>
        <v>0</v>
      </c>
      <c r="Q10" s="60">
        <f>_xlfn.XLOOKUP(Men[[#This Row],[Nazwisko i Imię]],'500 m M'!N:N,'500 m M'!P:P,0,0)</f>
        <v>0</v>
      </c>
      <c r="R10" s="60">
        <f>_xlfn.XLOOKUP(Men[[#This Row],[Nazwisko i Imię]],'1500 m M'!N:N,'1500 m M'!P:P,0,0)</f>
        <v>0</v>
      </c>
      <c r="S10" s="60">
        <f>_xlfn.XLOOKUP(Men[[#This Row],[Nazwisko i Imię]],'1000 m M'!N:N,'1000 m M'!P:P,0,0)</f>
        <v>0</v>
      </c>
      <c r="T10" s="60">
        <f>_xlfn.XLOOKUP(Men[[#This Row],[Nazwisko i Imię]],'3000 m M'!N:N,'3000 m M'!P:P,0,0)</f>
        <v>0</v>
      </c>
      <c r="U10" s="53">
        <f>IF((Men[[#This Row],[500m bieg 1]]*Men[[#This Row],[500m bieg 2]]+Men[[#This Row],[500m bieg 1]]*Men[[#This Row],[500m bieg 3]]+Men[[#This Row],[500m bieg 2]]*Men[[#This Row],[500m bieg 3]]+Men[[#This Row],[500m bieg 1]]*Men[[#This Row],[500m bieg 4]]+Men[[#This Row],[500m bieg 2]]*Men[[#This Row],[500m bieg 4]]+Men[[#This Row],[500m bieg 3]]*Men[[#This Row],[500m bieg 4]])&gt;0,SUM(LARGE((E10,I10,M10,Q10),1),LARGE((E10,I10,M10,Q10),2),LARGE((E10,I10,M10,Q10),3)),0)</f>
        <v>0</v>
      </c>
      <c r="V10" s="53">
        <f>IF((Men[[#This Row],[1500m Bieg 1]]*Men[[#This Row],[1500m Bieg 2]]+Men[[#This Row],[1500m Bieg 1]]*Men[[#This Row],[1500m Bieg 3]]+Men[[#This Row],[1500m Bieg 2]]*Men[[#This Row],[1500m Bieg 3]]+Men[[#This Row],[1500m Bieg 1]]*Men[[#This Row],[1500m Bieg 4]]+Men[[#This Row],[1500m Bieg 2]]*Men[[#This Row],[1500m Bieg 4]]+Men[[#This Row],[1500m Bieg 3]]*Men[[#This Row],[1500m Bieg 4]])&gt;0,SUM(LARGE((F10,J10,N10,R10),1),LARGE((F10,J10,N10,R10),2),LARGE((F10,J10,N10,R10),3)),0)</f>
        <v>0</v>
      </c>
      <c r="W10" s="53">
        <f>IF((Men[[#This Row],[1000m bieg 1]]*Men[[#This Row],[1000m bieg 2]]+Men[[#This Row],[1000m bieg 1]]*Men[[#This Row],[1000m bieg 3]]+Men[[#This Row],[1000m bieg 2]]*Men[[#This Row],[1000m bieg 3]]+Men[[#This Row],[1000m bieg 1]]*Men[[#This Row],[1000m bieg 4]]+Men[[#This Row],[1000m bieg 2]]*Men[[#This Row],[1000m bieg 4]]+Men[[#This Row],[1000m bieg 3]]*Men[[#This Row],[1000m bieg 4]])&gt;0,SUM(LARGE((G10,K10,O10,S10),1),LARGE((G10,K10,O10,S10),2),LARGE((G10,K10,O10,S10),3)),0)</f>
        <v>0</v>
      </c>
      <c r="X10" s="53">
        <f>IF((Men[[#This Row],[3000 m bieg 1]]*Men[[#This Row],[3000 m bieg 2]]+Men[[#This Row],[3000 m bieg 1]]*Men[[#This Row],[3000 m bieg 3]]+Men[[#This Row],[3000 m bieg 2]]*Men[[#This Row],[3000 m bieg 3]]+Men[[#This Row],[3000 m bieg 1]]*Men[[#This Row],[3000 m bieg 4]]+Men[[#This Row],[3000 m bieg 2]]*Men[[#This Row],[3000 m bieg 4]]+Men[[#This Row],[3000 m bieg 3]]*Men[[#This Row],[3000 m bieg 4]])&gt;0,SUM(LARGE((H10,L10,P10,T10),1),LARGE((H10,L10,P10,T10),2),LARGE((H10,L10,P10,T10),3)),0)</f>
        <v>0</v>
      </c>
    </row>
    <row r="11" spans="1:24" x14ac:dyDescent="0.25">
      <c r="A11" s="26" t="s">
        <v>376</v>
      </c>
      <c r="B11" s="26" t="str">
        <f>_xlfn.XLOOKUP(Men[[#This Row],[Nazwisko i Imię]],Licencje[Nazw i imię],Licencje[Klub],"",0)</f>
        <v>GSŁ Czarne Pantery Giżycko</v>
      </c>
      <c r="C11" s="71">
        <f>_xlfn.XLOOKUP(Men[[#This Row],[Nazwisko i Imię]],Licencje[Nazw i imię],Licencje[DataUr],"",0)</f>
        <v>20583</v>
      </c>
      <c r="D11" s="70" t="str">
        <f>_xlfn.XLOOKUP(Men[[#This Row],[Nazwisko i Imię]],Licencje[Nazw i imię],Licencje[Kat],"",0)</f>
        <v>M65</v>
      </c>
      <c r="E11" s="57">
        <f>_xlfn.XLOOKUP(Men[[#This Row],[Nazwisko i Imię]],'500 m M'!E:E,'500 m M'!G:G,0,0)</f>
        <v>45</v>
      </c>
      <c r="F11" s="57">
        <f>_xlfn.XLOOKUP(Men[[#This Row],[Nazwisko i Imię]],'1500 m M'!E:E,'1500 m M'!G:G,0,0)</f>
        <v>0</v>
      </c>
      <c r="G11" s="57">
        <f>_xlfn.XLOOKUP(Men[[#This Row],[Nazwisko i Imię]],'1000 m M'!E:E,'1000 m M'!G:G,0,0)</f>
        <v>45</v>
      </c>
      <c r="H11" s="61">
        <f>_xlfn.XLOOKUP(Men[[#This Row],[Nazwisko i Imię]],'3000 m M'!E:E,'3000 m M'!G:G,0,0)</f>
        <v>0</v>
      </c>
      <c r="I11" s="58">
        <f>_xlfn.XLOOKUP(Men[[#This Row],[Nazwisko i Imię]],'500 m M'!H:H,'500 m M'!J:J,0,0)</f>
        <v>0</v>
      </c>
      <c r="J11" s="58">
        <f>_xlfn.XLOOKUP(Men[[#This Row],[Nazwisko i Imię]],'1500 m M'!H:H,'1500 m M'!J:J,0,0)</f>
        <v>0</v>
      </c>
      <c r="K11" s="58">
        <f>_xlfn.XLOOKUP(Men[[#This Row],[Nazwisko i Imię]],'1000 m M'!H:H,'1000 m M'!J:J,0,0)</f>
        <v>0</v>
      </c>
      <c r="L11" s="58">
        <f>_xlfn.XLOOKUP(Men[[#This Row],[Nazwisko i Imię]],'3000 m M'!H:H,'3000 m M'!J:J,0,0)</f>
        <v>0</v>
      </c>
      <c r="M11" s="59">
        <f>_xlfn.XLOOKUP(Men[[#This Row],[Nazwisko i Imię]],'500 m M'!K:K,'500 m M'!M:M,0,0)</f>
        <v>0</v>
      </c>
      <c r="N11" s="59">
        <f>_xlfn.XLOOKUP(Men[[#This Row],[Nazwisko i Imię]],'1500 m M'!K:K,'1500 m M'!M:M,0,0)</f>
        <v>0</v>
      </c>
      <c r="O11" s="59">
        <f>_xlfn.XLOOKUP(Men[[#This Row],[Nazwisko i Imię]],'1000 m M'!K:K,'1000 m M'!M:M,0,0)</f>
        <v>0</v>
      </c>
      <c r="P11" s="59">
        <f>_xlfn.XLOOKUP(Men[[#This Row],[Nazwisko i Imię]],'3000 m M'!K:K,'3000 m M'!M:M,0,0)</f>
        <v>0</v>
      </c>
      <c r="Q11" s="60">
        <f>_xlfn.XLOOKUP(Men[[#This Row],[Nazwisko i Imię]],'500 m M'!N:N,'500 m M'!P:P,0,0)</f>
        <v>0</v>
      </c>
      <c r="R11" s="60">
        <f>_xlfn.XLOOKUP(Men[[#This Row],[Nazwisko i Imię]],'1500 m M'!N:N,'1500 m M'!P:P,0,0)</f>
        <v>0</v>
      </c>
      <c r="S11" s="60">
        <f>_xlfn.XLOOKUP(Men[[#This Row],[Nazwisko i Imię]],'1000 m M'!N:N,'1000 m M'!P:P,0,0)</f>
        <v>0</v>
      </c>
      <c r="T11" s="60">
        <f>_xlfn.XLOOKUP(Men[[#This Row],[Nazwisko i Imię]],'3000 m M'!N:N,'3000 m M'!P:P,0,0)</f>
        <v>0</v>
      </c>
      <c r="U11" s="53">
        <f>IF((Men[[#This Row],[500m bieg 1]]*Men[[#This Row],[500m bieg 2]]+Men[[#This Row],[500m bieg 1]]*Men[[#This Row],[500m bieg 3]]+Men[[#This Row],[500m bieg 2]]*Men[[#This Row],[500m bieg 3]]+Men[[#This Row],[500m bieg 1]]*Men[[#This Row],[500m bieg 4]]+Men[[#This Row],[500m bieg 2]]*Men[[#This Row],[500m bieg 4]]+Men[[#This Row],[500m bieg 3]]*Men[[#This Row],[500m bieg 4]])&gt;0,SUM(LARGE((E11,I11,M11,Q11),1),LARGE((E11,I11,M11,Q11),2),LARGE((E11,I11,M11,Q11),3)),0)</f>
        <v>0</v>
      </c>
      <c r="V11" s="53">
        <f>IF((Men[[#This Row],[1500m Bieg 1]]*Men[[#This Row],[1500m Bieg 2]]+Men[[#This Row],[1500m Bieg 1]]*Men[[#This Row],[1500m Bieg 3]]+Men[[#This Row],[1500m Bieg 2]]*Men[[#This Row],[1500m Bieg 3]]+Men[[#This Row],[1500m Bieg 1]]*Men[[#This Row],[1500m Bieg 4]]+Men[[#This Row],[1500m Bieg 2]]*Men[[#This Row],[1500m Bieg 4]]+Men[[#This Row],[1500m Bieg 3]]*Men[[#This Row],[1500m Bieg 4]])&gt;0,SUM(LARGE((F11,J11,N11,R11),1),LARGE((F11,J11,N11,R11),2),LARGE((F11,J11,N11,R11),3)),0)</f>
        <v>0</v>
      </c>
      <c r="W11" s="53">
        <f>IF((Men[[#This Row],[1000m bieg 1]]*Men[[#This Row],[1000m bieg 2]]+Men[[#This Row],[1000m bieg 1]]*Men[[#This Row],[1000m bieg 3]]+Men[[#This Row],[1000m bieg 2]]*Men[[#This Row],[1000m bieg 3]]+Men[[#This Row],[1000m bieg 1]]*Men[[#This Row],[1000m bieg 4]]+Men[[#This Row],[1000m bieg 2]]*Men[[#This Row],[1000m bieg 4]]+Men[[#This Row],[1000m bieg 3]]*Men[[#This Row],[1000m bieg 4]])&gt;0,SUM(LARGE((G11,K11,O11,S11),1),LARGE((G11,K11,O11,S11),2),LARGE((G11,K11,O11,S11),3)),0)</f>
        <v>0</v>
      </c>
      <c r="X11" s="53">
        <f>IF((Men[[#This Row],[3000 m bieg 1]]*Men[[#This Row],[3000 m bieg 2]]+Men[[#This Row],[3000 m bieg 1]]*Men[[#This Row],[3000 m bieg 3]]+Men[[#This Row],[3000 m bieg 2]]*Men[[#This Row],[3000 m bieg 3]]+Men[[#This Row],[3000 m bieg 1]]*Men[[#This Row],[3000 m bieg 4]]+Men[[#This Row],[3000 m bieg 2]]*Men[[#This Row],[3000 m bieg 4]]+Men[[#This Row],[3000 m bieg 3]]*Men[[#This Row],[3000 m bieg 4]])&gt;0,SUM(LARGE((H11,L11,P11,T11),1),LARGE((H11,L11,P11,T11),2),LARGE((H11,L11,P11,T11),3)),0)</f>
        <v>0</v>
      </c>
    </row>
    <row r="12" spans="1:24" x14ac:dyDescent="0.25">
      <c r="A12" s="26" t="s">
        <v>6</v>
      </c>
      <c r="B12" s="26" t="str">
        <f>_xlfn.XLOOKUP(Men[[#This Row],[Nazwisko i Imię]],Licencje[Nazw i imię],Licencje[Klub],"",0)</f>
        <v>GSŁ Czarne Pantery Giżycko</v>
      </c>
      <c r="C12" s="71">
        <f>_xlfn.XLOOKUP(Men[[#This Row],[Nazwisko i Imię]],Licencje[Nazw i imię],Licencje[DataUr],"",0)</f>
        <v>21670</v>
      </c>
      <c r="D12" s="70" t="str">
        <f>_xlfn.XLOOKUP(Men[[#This Row],[Nazwisko i Imię]],Licencje[Nazw i imię],Licencje[Kat],"",0)</f>
        <v>M65</v>
      </c>
      <c r="E12" s="57">
        <f>_xlfn.XLOOKUP(Men[[#This Row],[Nazwisko i Imię]],'500 m M'!E:E,'500 m M'!G:G,0,0)</f>
        <v>100</v>
      </c>
      <c r="F12" s="57">
        <f>_xlfn.XLOOKUP(Men[[#This Row],[Nazwisko i Imię]],'1500 m M'!E:E,'1500 m M'!G:G,0,0)</f>
        <v>100</v>
      </c>
      <c r="G12" s="57">
        <f>_xlfn.XLOOKUP(Men[[#This Row],[Nazwisko i Imię]],'1000 m M'!E:E,'1000 m M'!G:G,0,0)</f>
        <v>100</v>
      </c>
      <c r="H12" s="61">
        <f>_xlfn.XLOOKUP(Men[[#This Row],[Nazwisko i Imię]],'3000 m M'!E:E,'3000 m M'!G:G,0,0)</f>
        <v>100</v>
      </c>
      <c r="I12" s="58">
        <f>_xlfn.XLOOKUP(Men[[#This Row],[Nazwisko i Imię]],'500 m M'!H:H,'500 m M'!J:J,0,0)</f>
        <v>100</v>
      </c>
      <c r="J12" s="58">
        <f>_xlfn.XLOOKUP(Men[[#This Row],[Nazwisko i Imię]],'1500 m M'!H:H,'1500 m M'!J:J,0,0)</f>
        <v>100</v>
      </c>
      <c r="K12" s="58">
        <f>_xlfn.XLOOKUP(Men[[#This Row],[Nazwisko i Imię]],'1000 m M'!H:H,'1000 m M'!J:J,0,0)</f>
        <v>100</v>
      </c>
      <c r="L12" s="58">
        <f>_xlfn.XLOOKUP(Men[[#This Row],[Nazwisko i Imię]],'3000 m M'!H:H,'3000 m M'!J:J,0,0)</f>
        <v>100</v>
      </c>
      <c r="M12" s="59">
        <f>_xlfn.XLOOKUP(Men[[#This Row],[Nazwisko i Imię]],'500 m M'!K:K,'500 m M'!M:M,0,0)</f>
        <v>100</v>
      </c>
      <c r="N12" s="59">
        <f>_xlfn.XLOOKUP(Men[[#This Row],[Nazwisko i Imię]],'1500 m M'!K:K,'1500 m M'!M:M,0,0)</f>
        <v>100</v>
      </c>
      <c r="O12" s="59">
        <f>_xlfn.XLOOKUP(Men[[#This Row],[Nazwisko i Imię]],'1000 m M'!K:K,'1000 m M'!M:M,0,0)</f>
        <v>100</v>
      </c>
      <c r="P12" s="59">
        <f>_xlfn.XLOOKUP(Men[[#This Row],[Nazwisko i Imię]],'3000 m M'!K:K,'3000 m M'!M:M,0,0)</f>
        <v>100</v>
      </c>
      <c r="Q12" s="60">
        <f>_xlfn.XLOOKUP(Men[[#This Row],[Nazwisko i Imię]],'500 m M'!N:N,'500 m M'!P:P,0,0)</f>
        <v>0</v>
      </c>
      <c r="R12" s="60">
        <f>_xlfn.XLOOKUP(Men[[#This Row],[Nazwisko i Imię]],'1500 m M'!N:N,'1500 m M'!P:P,0,0)</f>
        <v>0</v>
      </c>
      <c r="S12" s="60">
        <f>_xlfn.XLOOKUP(Men[[#This Row],[Nazwisko i Imię]],'1000 m M'!N:N,'1000 m M'!P:P,0,0)</f>
        <v>0</v>
      </c>
      <c r="T12" s="60">
        <f>_xlfn.XLOOKUP(Men[[#This Row],[Nazwisko i Imię]],'3000 m M'!N:N,'3000 m M'!P:P,0,0)</f>
        <v>0</v>
      </c>
      <c r="U12" s="53">
        <f>IF((Men[[#This Row],[500m bieg 1]]*Men[[#This Row],[500m bieg 2]]+Men[[#This Row],[500m bieg 1]]*Men[[#This Row],[500m bieg 3]]+Men[[#This Row],[500m bieg 2]]*Men[[#This Row],[500m bieg 3]]+Men[[#This Row],[500m bieg 1]]*Men[[#This Row],[500m bieg 4]]+Men[[#This Row],[500m bieg 2]]*Men[[#This Row],[500m bieg 4]]+Men[[#This Row],[500m bieg 3]]*Men[[#This Row],[500m bieg 4]])&gt;0,SUM(LARGE((E12,I12,M12,Q12),1),LARGE((E12,I12,M12,Q12),2),LARGE((E12,I12,M12,Q12),3)),0)</f>
        <v>300</v>
      </c>
      <c r="V12" s="53">
        <f>IF((Men[[#This Row],[1500m Bieg 1]]*Men[[#This Row],[1500m Bieg 2]]+Men[[#This Row],[1500m Bieg 1]]*Men[[#This Row],[1500m Bieg 3]]+Men[[#This Row],[1500m Bieg 2]]*Men[[#This Row],[1500m Bieg 3]]+Men[[#This Row],[1500m Bieg 1]]*Men[[#This Row],[1500m Bieg 4]]+Men[[#This Row],[1500m Bieg 2]]*Men[[#This Row],[1500m Bieg 4]]+Men[[#This Row],[1500m Bieg 3]]*Men[[#This Row],[1500m Bieg 4]])&gt;0,SUM(LARGE((F12,J12,N12,R12),1),LARGE((F12,J12,N12,R12),2),LARGE((F12,J12,N12,R12),3)),0)</f>
        <v>300</v>
      </c>
      <c r="W12" s="53">
        <f>IF((Men[[#This Row],[1000m bieg 1]]*Men[[#This Row],[1000m bieg 2]]+Men[[#This Row],[1000m bieg 1]]*Men[[#This Row],[1000m bieg 3]]+Men[[#This Row],[1000m bieg 2]]*Men[[#This Row],[1000m bieg 3]]+Men[[#This Row],[1000m bieg 1]]*Men[[#This Row],[1000m bieg 4]]+Men[[#This Row],[1000m bieg 2]]*Men[[#This Row],[1000m bieg 4]]+Men[[#This Row],[1000m bieg 3]]*Men[[#This Row],[1000m bieg 4]])&gt;0,SUM(LARGE((G12,K12,O12,S12),1),LARGE((G12,K12,O12,S12),2),LARGE((G12,K12,O12,S12),3)),0)</f>
        <v>300</v>
      </c>
      <c r="X12" s="53">
        <f>IF((Men[[#This Row],[3000 m bieg 1]]*Men[[#This Row],[3000 m bieg 2]]+Men[[#This Row],[3000 m bieg 1]]*Men[[#This Row],[3000 m bieg 3]]+Men[[#This Row],[3000 m bieg 2]]*Men[[#This Row],[3000 m bieg 3]]+Men[[#This Row],[3000 m bieg 1]]*Men[[#This Row],[3000 m bieg 4]]+Men[[#This Row],[3000 m bieg 2]]*Men[[#This Row],[3000 m bieg 4]]+Men[[#This Row],[3000 m bieg 3]]*Men[[#This Row],[3000 m bieg 4]])&gt;0,SUM(LARGE((H12,L12,P12,T12),1),LARGE((H12,L12,P12,T12),2),LARGE((H12,L12,P12,T12),3)),0)</f>
        <v>300</v>
      </c>
    </row>
    <row r="13" spans="1:24" x14ac:dyDescent="0.25">
      <c r="A13" s="26" t="s">
        <v>7</v>
      </c>
      <c r="B13" s="26" t="str">
        <f>_xlfn.XLOOKUP(Men[[#This Row],[Nazwisko i Imię]],Licencje[Nazw i imię],Licencje[Klub],"",0)</f>
        <v>SKŁ Górnik Sanok</v>
      </c>
      <c r="C13" s="71">
        <f>_xlfn.XLOOKUP(Men[[#This Row],[Nazwisko i Imię]],Licencje[Nazw i imię],Licencje[DataUr],"",0)</f>
        <v>26453</v>
      </c>
      <c r="D13" s="70" t="str">
        <f>_xlfn.XLOOKUP(Men[[#This Row],[Nazwisko i Imię]],Licencje[Nazw i imię],Licencje[Kat],"",0)</f>
        <v>M50</v>
      </c>
      <c r="E13" s="57">
        <f>_xlfn.XLOOKUP(Men[[#This Row],[Nazwisko i Imię]],'500 m M'!E:E,'500 m M'!G:G,0,0)</f>
        <v>100</v>
      </c>
      <c r="F13" s="57">
        <f>_xlfn.XLOOKUP(Men[[#This Row],[Nazwisko i Imię]],'1500 m M'!E:E,'1500 m M'!G:G,0,0)</f>
        <v>100</v>
      </c>
      <c r="G13" s="57">
        <f>_xlfn.XLOOKUP(Men[[#This Row],[Nazwisko i Imię]],'1000 m M'!E:E,'1000 m M'!G:G,0,0)</f>
        <v>100</v>
      </c>
      <c r="H13" s="61">
        <f>_xlfn.XLOOKUP(Men[[#This Row],[Nazwisko i Imię]],'3000 m M'!E:E,'3000 m M'!G:G,0,0)</f>
        <v>100</v>
      </c>
      <c r="I13" s="58">
        <f>_xlfn.XLOOKUP(Men[[#This Row],[Nazwisko i Imię]],'500 m M'!H:H,'500 m M'!J:J,0,0)</f>
        <v>100</v>
      </c>
      <c r="J13" s="58">
        <f>_xlfn.XLOOKUP(Men[[#This Row],[Nazwisko i Imię]],'1500 m M'!H:H,'1500 m M'!J:J,0,0)</f>
        <v>100</v>
      </c>
      <c r="K13" s="58">
        <f>_xlfn.XLOOKUP(Men[[#This Row],[Nazwisko i Imię]],'1000 m M'!H:H,'1000 m M'!J:J,0,0)</f>
        <v>100</v>
      </c>
      <c r="L13" s="58">
        <f>_xlfn.XLOOKUP(Men[[#This Row],[Nazwisko i Imię]],'3000 m M'!H:H,'3000 m M'!J:J,0,0)</f>
        <v>100</v>
      </c>
      <c r="M13" s="59">
        <f>_xlfn.XLOOKUP(Men[[#This Row],[Nazwisko i Imię]],'500 m M'!K:K,'500 m M'!M:M,0,0)</f>
        <v>100</v>
      </c>
      <c r="N13" s="59">
        <f>_xlfn.XLOOKUP(Men[[#This Row],[Nazwisko i Imię]],'1500 m M'!K:K,'1500 m M'!M:M,0,0)</f>
        <v>100</v>
      </c>
      <c r="O13" s="59">
        <f>_xlfn.XLOOKUP(Men[[#This Row],[Nazwisko i Imię]],'1000 m M'!K:K,'1000 m M'!M:M,0,0)</f>
        <v>100</v>
      </c>
      <c r="P13" s="59">
        <f>_xlfn.XLOOKUP(Men[[#This Row],[Nazwisko i Imię]],'3000 m M'!K:K,'3000 m M'!M:M,0,0)</f>
        <v>100</v>
      </c>
      <c r="Q13" s="60">
        <f>_xlfn.XLOOKUP(Men[[#This Row],[Nazwisko i Imię]],'500 m M'!N:N,'500 m M'!P:P,0,0)</f>
        <v>0</v>
      </c>
      <c r="R13" s="60">
        <f>_xlfn.XLOOKUP(Men[[#This Row],[Nazwisko i Imię]],'1500 m M'!N:N,'1500 m M'!P:P,0,0)</f>
        <v>0</v>
      </c>
      <c r="S13" s="60">
        <f>_xlfn.XLOOKUP(Men[[#This Row],[Nazwisko i Imię]],'1000 m M'!N:N,'1000 m M'!P:P,0,0)</f>
        <v>0</v>
      </c>
      <c r="T13" s="60">
        <f>_xlfn.XLOOKUP(Men[[#This Row],[Nazwisko i Imię]],'3000 m M'!N:N,'3000 m M'!P:P,0,0)</f>
        <v>0</v>
      </c>
      <c r="U13" s="53">
        <f>IF((Men[[#This Row],[500m bieg 1]]*Men[[#This Row],[500m bieg 2]]+Men[[#This Row],[500m bieg 1]]*Men[[#This Row],[500m bieg 3]]+Men[[#This Row],[500m bieg 2]]*Men[[#This Row],[500m bieg 3]]+Men[[#This Row],[500m bieg 1]]*Men[[#This Row],[500m bieg 4]]+Men[[#This Row],[500m bieg 2]]*Men[[#This Row],[500m bieg 4]]+Men[[#This Row],[500m bieg 3]]*Men[[#This Row],[500m bieg 4]])&gt;0,SUM(LARGE((E13,I13,M13,Q13),1),LARGE((E13,I13,M13,Q13),2),LARGE((E13,I13,M13,Q13),3)),0)</f>
        <v>300</v>
      </c>
      <c r="V13" s="53">
        <f>IF((Men[[#This Row],[1500m Bieg 1]]*Men[[#This Row],[1500m Bieg 2]]+Men[[#This Row],[1500m Bieg 1]]*Men[[#This Row],[1500m Bieg 3]]+Men[[#This Row],[1500m Bieg 2]]*Men[[#This Row],[1500m Bieg 3]]+Men[[#This Row],[1500m Bieg 1]]*Men[[#This Row],[1500m Bieg 4]]+Men[[#This Row],[1500m Bieg 2]]*Men[[#This Row],[1500m Bieg 4]]+Men[[#This Row],[1500m Bieg 3]]*Men[[#This Row],[1500m Bieg 4]])&gt;0,SUM(LARGE((F13,J13,N13,R13),1),LARGE((F13,J13,N13,R13),2),LARGE((F13,J13,N13,R13),3)),0)</f>
        <v>300</v>
      </c>
      <c r="W13" s="53">
        <f>IF((Men[[#This Row],[1000m bieg 1]]*Men[[#This Row],[1000m bieg 2]]+Men[[#This Row],[1000m bieg 1]]*Men[[#This Row],[1000m bieg 3]]+Men[[#This Row],[1000m bieg 2]]*Men[[#This Row],[1000m bieg 3]]+Men[[#This Row],[1000m bieg 1]]*Men[[#This Row],[1000m bieg 4]]+Men[[#This Row],[1000m bieg 2]]*Men[[#This Row],[1000m bieg 4]]+Men[[#This Row],[1000m bieg 3]]*Men[[#This Row],[1000m bieg 4]])&gt;0,SUM(LARGE((G13,K13,O13,S13),1),LARGE((G13,K13,O13,S13),2),LARGE((G13,K13,O13,S13),3)),0)</f>
        <v>300</v>
      </c>
      <c r="X13" s="53">
        <f>IF((Men[[#This Row],[3000 m bieg 1]]*Men[[#This Row],[3000 m bieg 2]]+Men[[#This Row],[3000 m bieg 1]]*Men[[#This Row],[3000 m bieg 3]]+Men[[#This Row],[3000 m bieg 2]]*Men[[#This Row],[3000 m bieg 3]]+Men[[#This Row],[3000 m bieg 1]]*Men[[#This Row],[3000 m bieg 4]]+Men[[#This Row],[3000 m bieg 2]]*Men[[#This Row],[3000 m bieg 4]]+Men[[#This Row],[3000 m bieg 3]]*Men[[#This Row],[3000 m bieg 4]])&gt;0,SUM(LARGE((H13,L13,P13,T13),1),LARGE((H13,L13,P13,T13),2),LARGE((H13,L13,P13,T13),3)),0)</f>
        <v>300</v>
      </c>
    </row>
    <row r="14" spans="1:24" x14ac:dyDescent="0.25">
      <c r="A14" s="26" t="s">
        <v>378</v>
      </c>
      <c r="B14" s="26" t="str">
        <f>_xlfn.XLOOKUP(Men[[#This Row],[Nazwisko i Imię]],Licencje[Nazw i imię],Licencje[Klub],"",0)</f>
        <v>KS SNPTT 1907 Zakopane</v>
      </c>
      <c r="C14" s="71">
        <f>_xlfn.XLOOKUP(Men[[#This Row],[Nazwisko i Imię]],Licencje[Nazw i imię],Licencje[DataUr],"",0)</f>
        <v>28600</v>
      </c>
      <c r="D14" s="70" t="str">
        <f>_xlfn.XLOOKUP(Men[[#This Row],[Nazwisko i Imię]],Licencje[Nazw i imię],Licencje[Kat],"",0)</f>
        <v>M45</v>
      </c>
      <c r="E14" s="57">
        <f>_xlfn.XLOOKUP(Men[[#This Row],[Nazwisko i Imię]],'500 m M'!E:E,'500 m M'!G:G,0,0)</f>
        <v>100</v>
      </c>
      <c r="F14" s="57">
        <f>_xlfn.XLOOKUP(Men[[#This Row],[Nazwisko i Imię]],'1500 m M'!E:E,'1500 m M'!G:G,0,0)</f>
        <v>80</v>
      </c>
      <c r="G14" s="57">
        <f>_xlfn.XLOOKUP(Men[[#This Row],[Nazwisko i Imię]],'1000 m M'!E:E,'1000 m M'!G:G,0,0)</f>
        <v>100</v>
      </c>
      <c r="H14" s="61">
        <f>_xlfn.XLOOKUP(Men[[#This Row],[Nazwisko i Imię]],'3000 m M'!E:E,'3000 m M'!G:G,0,0)</f>
        <v>0</v>
      </c>
      <c r="I14" s="58">
        <f>_xlfn.XLOOKUP(Men[[#This Row],[Nazwisko i Imię]],'500 m M'!H:H,'500 m M'!J:J,0,0)</f>
        <v>0</v>
      </c>
      <c r="J14" s="58">
        <f>_xlfn.XLOOKUP(Men[[#This Row],[Nazwisko i Imię]],'1500 m M'!H:H,'1500 m M'!J:J,0,0)</f>
        <v>0</v>
      </c>
      <c r="K14" s="58">
        <f>_xlfn.XLOOKUP(Men[[#This Row],[Nazwisko i Imię]],'1000 m M'!H:H,'1000 m M'!J:J,0,0)</f>
        <v>0</v>
      </c>
      <c r="L14" s="58">
        <f>_xlfn.XLOOKUP(Men[[#This Row],[Nazwisko i Imię]],'3000 m M'!H:H,'3000 m M'!J:J,0,0)</f>
        <v>0</v>
      </c>
      <c r="M14" s="59">
        <f>_xlfn.XLOOKUP(Men[[#This Row],[Nazwisko i Imię]],'500 m M'!K:K,'500 m M'!M:M,0,0)</f>
        <v>100</v>
      </c>
      <c r="N14" s="59">
        <f>_xlfn.XLOOKUP(Men[[#This Row],[Nazwisko i Imię]],'1500 m M'!K:K,'1500 m M'!M:M,0,0)</f>
        <v>100</v>
      </c>
      <c r="O14" s="59">
        <f>_xlfn.XLOOKUP(Men[[#This Row],[Nazwisko i Imię]],'1000 m M'!K:K,'1000 m M'!M:M,0,0)</f>
        <v>100</v>
      </c>
      <c r="P14" s="59">
        <f>_xlfn.XLOOKUP(Men[[#This Row],[Nazwisko i Imię]],'3000 m M'!K:K,'3000 m M'!M:M,0,0)</f>
        <v>0</v>
      </c>
      <c r="Q14" s="60">
        <f>_xlfn.XLOOKUP(Men[[#This Row],[Nazwisko i Imię]],'500 m M'!N:N,'500 m M'!P:P,0,0)</f>
        <v>0</v>
      </c>
      <c r="R14" s="60">
        <f>_xlfn.XLOOKUP(Men[[#This Row],[Nazwisko i Imię]],'1500 m M'!N:N,'1500 m M'!P:P,0,0)</f>
        <v>0</v>
      </c>
      <c r="S14" s="60">
        <f>_xlfn.XLOOKUP(Men[[#This Row],[Nazwisko i Imię]],'1000 m M'!N:N,'1000 m M'!P:P,0,0)</f>
        <v>0</v>
      </c>
      <c r="T14" s="60">
        <f>_xlfn.XLOOKUP(Men[[#This Row],[Nazwisko i Imię]],'3000 m M'!N:N,'3000 m M'!P:P,0,0)</f>
        <v>0</v>
      </c>
      <c r="U14" s="53">
        <f>IF((Men[[#This Row],[500m bieg 1]]*Men[[#This Row],[500m bieg 2]]+Men[[#This Row],[500m bieg 1]]*Men[[#This Row],[500m bieg 3]]+Men[[#This Row],[500m bieg 2]]*Men[[#This Row],[500m bieg 3]]+Men[[#This Row],[500m bieg 1]]*Men[[#This Row],[500m bieg 4]]+Men[[#This Row],[500m bieg 2]]*Men[[#This Row],[500m bieg 4]]+Men[[#This Row],[500m bieg 3]]*Men[[#This Row],[500m bieg 4]])&gt;0,SUM(LARGE((E14,I14,M14,Q14),1),LARGE((E14,I14,M14,Q14),2),LARGE((E14,I14,M14,Q14),3)),0)</f>
        <v>200</v>
      </c>
      <c r="V14" s="53">
        <f>IF((Men[[#This Row],[1500m Bieg 1]]*Men[[#This Row],[1500m Bieg 2]]+Men[[#This Row],[1500m Bieg 1]]*Men[[#This Row],[1500m Bieg 3]]+Men[[#This Row],[1500m Bieg 2]]*Men[[#This Row],[1500m Bieg 3]]+Men[[#This Row],[1500m Bieg 1]]*Men[[#This Row],[1500m Bieg 4]]+Men[[#This Row],[1500m Bieg 2]]*Men[[#This Row],[1500m Bieg 4]]+Men[[#This Row],[1500m Bieg 3]]*Men[[#This Row],[1500m Bieg 4]])&gt;0,SUM(LARGE((F14,J14,N14,R14),1),LARGE((F14,J14,N14,R14),2),LARGE((F14,J14,N14,R14),3)),0)</f>
        <v>180</v>
      </c>
      <c r="W14" s="53">
        <f>IF((Men[[#This Row],[1000m bieg 1]]*Men[[#This Row],[1000m bieg 2]]+Men[[#This Row],[1000m bieg 1]]*Men[[#This Row],[1000m bieg 3]]+Men[[#This Row],[1000m bieg 2]]*Men[[#This Row],[1000m bieg 3]]+Men[[#This Row],[1000m bieg 1]]*Men[[#This Row],[1000m bieg 4]]+Men[[#This Row],[1000m bieg 2]]*Men[[#This Row],[1000m bieg 4]]+Men[[#This Row],[1000m bieg 3]]*Men[[#This Row],[1000m bieg 4]])&gt;0,SUM(LARGE((G14,K14,O14,S14),1),LARGE((G14,K14,O14,S14),2),LARGE((G14,K14,O14,S14),3)),0)</f>
        <v>200</v>
      </c>
      <c r="X14" s="53">
        <f>IF((Men[[#This Row],[3000 m bieg 1]]*Men[[#This Row],[3000 m bieg 2]]+Men[[#This Row],[3000 m bieg 1]]*Men[[#This Row],[3000 m bieg 3]]+Men[[#This Row],[3000 m bieg 2]]*Men[[#This Row],[3000 m bieg 3]]+Men[[#This Row],[3000 m bieg 1]]*Men[[#This Row],[3000 m bieg 4]]+Men[[#This Row],[3000 m bieg 2]]*Men[[#This Row],[3000 m bieg 4]]+Men[[#This Row],[3000 m bieg 3]]*Men[[#This Row],[3000 m bieg 4]])&gt;0,SUM(LARGE((H14,L14,P14,T14),1),LARGE((H14,L14,P14,T14),2),LARGE((H14,L14,P14,T14),3)),0)</f>
        <v>0</v>
      </c>
    </row>
    <row r="15" spans="1:24" x14ac:dyDescent="0.25">
      <c r="A15" s="26" t="s">
        <v>314</v>
      </c>
      <c r="B15" s="26" t="str">
        <f>_xlfn.XLOOKUP(Men[[#This Row],[Nazwisko i Imię]],Licencje[Nazw i imię],Licencje[Klub],"",0)</f>
        <v>Akademia Łyżwiarstwa Kristensen</v>
      </c>
      <c r="C15" s="71">
        <f>_xlfn.XLOOKUP(Men[[#This Row],[Nazwisko i Imię]],Licencje[Nazw i imię],Licencje[DataUr],"",0)</f>
        <v>19649</v>
      </c>
      <c r="D15" s="70" t="str">
        <f>_xlfn.XLOOKUP(Men[[#This Row],[Nazwisko i Imię]],Licencje[Nazw i imię],Licencje[Kat],"",0)</f>
        <v>M70</v>
      </c>
      <c r="E15" s="57">
        <f>_xlfn.XLOOKUP(Men[[#This Row],[Nazwisko i Imię]],'500 m M'!E:E,'500 m M'!G:G,0,0)</f>
        <v>0</v>
      </c>
      <c r="F15" s="57">
        <f>_xlfn.XLOOKUP(Men[[#This Row],[Nazwisko i Imię]],'1500 m M'!E:E,'1500 m M'!G:G,0,0)</f>
        <v>80</v>
      </c>
      <c r="G15" s="57">
        <f>_xlfn.XLOOKUP(Men[[#This Row],[Nazwisko i Imię]],'1000 m M'!E:E,'1000 m M'!G:G,0,0)</f>
        <v>0</v>
      </c>
      <c r="H15" s="61">
        <f>_xlfn.XLOOKUP(Men[[#This Row],[Nazwisko i Imię]],'3000 m M'!E:E,'3000 m M'!G:G,0,0)</f>
        <v>100</v>
      </c>
      <c r="I15" s="58">
        <f>_xlfn.XLOOKUP(Men[[#This Row],[Nazwisko i Imię]],'500 m M'!H:H,'500 m M'!J:J,0,0)</f>
        <v>0</v>
      </c>
      <c r="J15" s="58">
        <f>_xlfn.XLOOKUP(Men[[#This Row],[Nazwisko i Imię]],'1500 m M'!H:H,'1500 m M'!J:J,0,0)</f>
        <v>100</v>
      </c>
      <c r="K15" s="58">
        <f>_xlfn.XLOOKUP(Men[[#This Row],[Nazwisko i Imię]],'1000 m M'!H:H,'1000 m M'!J:J,0,0)</f>
        <v>0</v>
      </c>
      <c r="L15" s="58">
        <f>_xlfn.XLOOKUP(Men[[#This Row],[Nazwisko i Imię]],'3000 m M'!H:H,'3000 m M'!J:J,0,0)</f>
        <v>100</v>
      </c>
      <c r="M15" s="59">
        <f>_xlfn.XLOOKUP(Men[[#This Row],[Nazwisko i Imię]],'500 m M'!K:K,'500 m M'!M:M,0,0)</f>
        <v>0</v>
      </c>
      <c r="N15" s="59">
        <f>_xlfn.XLOOKUP(Men[[#This Row],[Nazwisko i Imię]],'1500 m M'!K:K,'1500 m M'!M:M,0,0)</f>
        <v>0</v>
      </c>
      <c r="O15" s="59">
        <f>_xlfn.XLOOKUP(Men[[#This Row],[Nazwisko i Imię]],'1000 m M'!K:K,'1000 m M'!M:M,0,0)</f>
        <v>0</v>
      </c>
      <c r="P15" s="59">
        <f>_xlfn.XLOOKUP(Men[[#This Row],[Nazwisko i Imię]],'3000 m M'!K:K,'3000 m M'!M:M,0,0)</f>
        <v>0</v>
      </c>
      <c r="Q15" s="60">
        <f>_xlfn.XLOOKUP(Men[[#This Row],[Nazwisko i Imię]],'500 m M'!N:N,'500 m M'!P:P,0,0)</f>
        <v>0</v>
      </c>
      <c r="R15" s="60">
        <f>_xlfn.XLOOKUP(Men[[#This Row],[Nazwisko i Imię]],'1500 m M'!N:N,'1500 m M'!P:P,0,0)</f>
        <v>0</v>
      </c>
      <c r="S15" s="60">
        <f>_xlfn.XLOOKUP(Men[[#This Row],[Nazwisko i Imię]],'1000 m M'!N:N,'1000 m M'!P:P,0,0)</f>
        <v>0</v>
      </c>
      <c r="T15" s="60">
        <f>_xlfn.XLOOKUP(Men[[#This Row],[Nazwisko i Imię]],'3000 m M'!N:N,'3000 m M'!P:P,0,0)</f>
        <v>0</v>
      </c>
      <c r="U15" s="53">
        <f>IF((Men[[#This Row],[500m bieg 1]]*Men[[#This Row],[500m bieg 2]]+Men[[#This Row],[500m bieg 1]]*Men[[#This Row],[500m bieg 3]]+Men[[#This Row],[500m bieg 2]]*Men[[#This Row],[500m bieg 3]]+Men[[#This Row],[500m bieg 1]]*Men[[#This Row],[500m bieg 4]]+Men[[#This Row],[500m bieg 2]]*Men[[#This Row],[500m bieg 4]]+Men[[#This Row],[500m bieg 3]]*Men[[#This Row],[500m bieg 4]])&gt;0,SUM(LARGE((E15,I15,M15,Q15),1),LARGE((E15,I15,M15,Q15),2),LARGE((E15,I15,M15,Q15),3)),0)</f>
        <v>0</v>
      </c>
      <c r="V15" s="53">
        <f>IF((Men[[#This Row],[1500m Bieg 1]]*Men[[#This Row],[1500m Bieg 2]]+Men[[#This Row],[1500m Bieg 1]]*Men[[#This Row],[1500m Bieg 3]]+Men[[#This Row],[1500m Bieg 2]]*Men[[#This Row],[1500m Bieg 3]]+Men[[#This Row],[1500m Bieg 1]]*Men[[#This Row],[1500m Bieg 4]]+Men[[#This Row],[1500m Bieg 2]]*Men[[#This Row],[1500m Bieg 4]]+Men[[#This Row],[1500m Bieg 3]]*Men[[#This Row],[1500m Bieg 4]])&gt;0,SUM(LARGE((F15,J15,N15,R15),1),LARGE((F15,J15,N15,R15),2),LARGE((F15,J15,N15,R15),3)),0)</f>
        <v>180</v>
      </c>
      <c r="W15" s="53">
        <f>IF((Men[[#This Row],[1000m bieg 1]]*Men[[#This Row],[1000m bieg 2]]+Men[[#This Row],[1000m bieg 1]]*Men[[#This Row],[1000m bieg 3]]+Men[[#This Row],[1000m bieg 2]]*Men[[#This Row],[1000m bieg 3]]+Men[[#This Row],[1000m bieg 1]]*Men[[#This Row],[1000m bieg 4]]+Men[[#This Row],[1000m bieg 2]]*Men[[#This Row],[1000m bieg 4]]+Men[[#This Row],[1000m bieg 3]]*Men[[#This Row],[1000m bieg 4]])&gt;0,SUM(LARGE((G15,K15,O15,S15),1),LARGE((G15,K15,O15,S15),2),LARGE((G15,K15,O15,S15),3)),0)</f>
        <v>0</v>
      </c>
      <c r="X15" s="53">
        <f>IF((Men[[#This Row],[3000 m bieg 1]]*Men[[#This Row],[3000 m bieg 2]]+Men[[#This Row],[3000 m bieg 1]]*Men[[#This Row],[3000 m bieg 3]]+Men[[#This Row],[3000 m bieg 2]]*Men[[#This Row],[3000 m bieg 3]]+Men[[#This Row],[3000 m bieg 1]]*Men[[#This Row],[3000 m bieg 4]]+Men[[#This Row],[3000 m bieg 2]]*Men[[#This Row],[3000 m bieg 4]]+Men[[#This Row],[3000 m bieg 3]]*Men[[#This Row],[3000 m bieg 4]])&gt;0,SUM(LARGE((H15,L15,P15,T15),1),LARGE((H15,L15,P15,T15),2),LARGE((H15,L15,P15,T15),3)),0)</f>
        <v>200</v>
      </c>
    </row>
    <row r="16" spans="1:24" x14ac:dyDescent="0.25">
      <c r="A16" s="26" t="s">
        <v>8</v>
      </c>
      <c r="B16" s="26" t="str">
        <f>_xlfn.XLOOKUP(Men[[#This Row],[Nazwisko i Imię]],Licencje[Nazw i imię],Licencje[Klub],"",0)</f>
        <v>GSŁ Czarne Pantery Giżycko</v>
      </c>
      <c r="C16" s="71">
        <f>_xlfn.XLOOKUP(Men[[#This Row],[Nazwisko i Imię]],Licencje[Nazw i imię],Licencje[DataUr],"",0)</f>
        <v>20937</v>
      </c>
      <c r="D16" s="70" t="str">
        <f>_xlfn.XLOOKUP(Men[[#This Row],[Nazwisko i Imię]],Licencje[Nazw i imię],Licencje[Kat],"",0)</f>
        <v>M65</v>
      </c>
      <c r="E16" s="57">
        <f>_xlfn.XLOOKUP(Men[[#This Row],[Nazwisko i Imię]],'500 m M'!E:E,'500 m M'!G:G,0,0)</f>
        <v>55</v>
      </c>
      <c r="F16" s="57">
        <f>_xlfn.XLOOKUP(Men[[#This Row],[Nazwisko i Imię]],'1500 m M'!E:E,'1500 m M'!G:G,0,0)</f>
        <v>70</v>
      </c>
      <c r="G16" s="57">
        <f>_xlfn.XLOOKUP(Men[[#This Row],[Nazwisko i Imię]],'1000 m M'!E:E,'1000 m M'!G:G,0,0)</f>
        <v>55</v>
      </c>
      <c r="H16" s="61">
        <f>_xlfn.XLOOKUP(Men[[#This Row],[Nazwisko i Imię]],'3000 m M'!E:E,'3000 m M'!G:G,0,0)</f>
        <v>70</v>
      </c>
      <c r="I16" s="58">
        <f>_xlfn.XLOOKUP(Men[[#This Row],[Nazwisko i Imię]],'500 m M'!H:H,'500 m M'!J:J,0,0)</f>
        <v>70</v>
      </c>
      <c r="J16" s="58">
        <f>_xlfn.XLOOKUP(Men[[#This Row],[Nazwisko i Imię]],'1500 m M'!H:H,'1500 m M'!J:J,0,0)</f>
        <v>70</v>
      </c>
      <c r="K16" s="58">
        <f>_xlfn.XLOOKUP(Men[[#This Row],[Nazwisko i Imię]],'1000 m M'!H:H,'1000 m M'!J:J,0,0)</f>
        <v>55</v>
      </c>
      <c r="L16" s="58">
        <f>_xlfn.XLOOKUP(Men[[#This Row],[Nazwisko i Imię]],'3000 m M'!H:H,'3000 m M'!J:J,0,0)</f>
        <v>70</v>
      </c>
      <c r="M16" s="59">
        <f>_xlfn.XLOOKUP(Men[[#This Row],[Nazwisko i Imię]],'500 m M'!K:K,'500 m M'!M:M,0,0)</f>
        <v>70</v>
      </c>
      <c r="N16" s="59">
        <f>_xlfn.XLOOKUP(Men[[#This Row],[Nazwisko i Imię]],'1500 m M'!K:K,'1500 m M'!M:M,0,0)</f>
        <v>70</v>
      </c>
      <c r="O16" s="59">
        <f>_xlfn.XLOOKUP(Men[[#This Row],[Nazwisko i Imię]],'1000 m M'!K:K,'1000 m M'!M:M,0,0)</f>
        <v>70</v>
      </c>
      <c r="P16" s="59">
        <f>_xlfn.XLOOKUP(Men[[#This Row],[Nazwisko i Imię]],'3000 m M'!K:K,'3000 m M'!M:M,0,0)</f>
        <v>70</v>
      </c>
      <c r="Q16" s="60">
        <f>_xlfn.XLOOKUP(Men[[#This Row],[Nazwisko i Imię]],'500 m M'!N:N,'500 m M'!P:P,0,0)</f>
        <v>0</v>
      </c>
      <c r="R16" s="60">
        <f>_xlfn.XLOOKUP(Men[[#This Row],[Nazwisko i Imię]],'1500 m M'!N:N,'1500 m M'!P:P,0,0)</f>
        <v>0</v>
      </c>
      <c r="S16" s="60">
        <f>_xlfn.XLOOKUP(Men[[#This Row],[Nazwisko i Imię]],'1000 m M'!N:N,'1000 m M'!P:P,0,0)</f>
        <v>0</v>
      </c>
      <c r="T16" s="60">
        <f>_xlfn.XLOOKUP(Men[[#This Row],[Nazwisko i Imię]],'3000 m M'!N:N,'3000 m M'!P:P,0,0)</f>
        <v>0</v>
      </c>
      <c r="U16" s="53">
        <f>IF((Men[[#This Row],[500m bieg 1]]*Men[[#This Row],[500m bieg 2]]+Men[[#This Row],[500m bieg 1]]*Men[[#This Row],[500m bieg 3]]+Men[[#This Row],[500m bieg 2]]*Men[[#This Row],[500m bieg 3]]+Men[[#This Row],[500m bieg 1]]*Men[[#This Row],[500m bieg 4]]+Men[[#This Row],[500m bieg 2]]*Men[[#This Row],[500m bieg 4]]+Men[[#This Row],[500m bieg 3]]*Men[[#This Row],[500m bieg 4]])&gt;0,SUM(LARGE((E16,I16,M16,Q16),1),LARGE((E16,I16,M16,Q16),2),LARGE((E16,I16,M16,Q16),3)),0)</f>
        <v>195</v>
      </c>
      <c r="V16" s="53">
        <f>IF((Men[[#This Row],[1500m Bieg 1]]*Men[[#This Row],[1500m Bieg 2]]+Men[[#This Row],[1500m Bieg 1]]*Men[[#This Row],[1500m Bieg 3]]+Men[[#This Row],[1500m Bieg 2]]*Men[[#This Row],[1500m Bieg 3]]+Men[[#This Row],[1500m Bieg 1]]*Men[[#This Row],[1500m Bieg 4]]+Men[[#This Row],[1500m Bieg 2]]*Men[[#This Row],[1500m Bieg 4]]+Men[[#This Row],[1500m Bieg 3]]*Men[[#This Row],[1500m Bieg 4]])&gt;0,SUM(LARGE((F16,J16,N16,R16),1),LARGE((F16,J16,N16,R16),2),LARGE((F16,J16,N16,R16),3)),0)</f>
        <v>210</v>
      </c>
      <c r="W16" s="53">
        <f>IF((Men[[#This Row],[1000m bieg 1]]*Men[[#This Row],[1000m bieg 2]]+Men[[#This Row],[1000m bieg 1]]*Men[[#This Row],[1000m bieg 3]]+Men[[#This Row],[1000m bieg 2]]*Men[[#This Row],[1000m bieg 3]]+Men[[#This Row],[1000m bieg 1]]*Men[[#This Row],[1000m bieg 4]]+Men[[#This Row],[1000m bieg 2]]*Men[[#This Row],[1000m bieg 4]]+Men[[#This Row],[1000m bieg 3]]*Men[[#This Row],[1000m bieg 4]])&gt;0,SUM(LARGE((G16,K16,O16,S16),1),LARGE((G16,K16,O16,S16),2),LARGE((G16,K16,O16,S16),3)),0)</f>
        <v>180</v>
      </c>
      <c r="X16" s="53">
        <f>IF((Men[[#This Row],[3000 m bieg 1]]*Men[[#This Row],[3000 m bieg 2]]+Men[[#This Row],[3000 m bieg 1]]*Men[[#This Row],[3000 m bieg 3]]+Men[[#This Row],[3000 m bieg 2]]*Men[[#This Row],[3000 m bieg 3]]+Men[[#This Row],[3000 m bieg 1]]*Men[[#This Row],[3000 m bieg 4]]+Men[[#This Row],[3000 m bieg 2]]*Men[[#This Row],[3000 m bieg 4]]+Men[[#This Row],[3000 m bieg 3]]*Men[[#This Row],[3000 m bieg 4]])&gt;0,SUM(LARGE((H16,L16,P16,T16),1),LARGE((H16,L16,P16,T16),2),LARGE((H16,L16,P16,T16),3)),0)</f>
        <v>210</v>
      </c>
    </row>
    <row r="17" spans="1:24" x14ac:dyDescent="0.25">
      <c r="A17" s="26" t="s">
        <v>315</v>
      </c>
      <c r="B17" s="26" t="str">
        <f>_xlfn.XLOOKUP(Men[[#This Row],[Nazwisko i Imię]],Licencje[Nazw i imię],Licencje[Klub],"",0)</f>
        <v>KS Orzeł Elbląg</v>
      </c>
      <c r="C17" s="71">
        <f>_xlfn.XLOOKUP(Men[[#This Row],[Nazwisko i Imię]],Licencje[Nazw i imię],Licencje[DataUr],"",0)</f>
        <v>27362</v>
      </c>
      <c r="D17" s="70" t="str">
        <f>_xlfn.XLOOKUP(Men[[#This Row],[Nazwisko i Imię]],Licencje[Nazw i imię],Licencje[Kat],"",0)</f>
        <v>M50</v>
      </c>
      <c r="E17" s="57">
        <f>_xlfn.XLOOKUP(Men[[#This Row],[Nazwisko i Imię]],'500 m M'!E:E,'500 m M'!G:G,0,0)</f>
        <v>70</v>
      </c>
      <c r="F17" s="57">
        <f>_xlfn.XLOOKUP(Men[[#This Row],[Nazwisko i Imię]],'1500 m M'!E:E,'1500 m M'!G:G,0,0)</f>
        <v>70</v>
      </c>
      <c r="G17" s="57">
        <f>_xlfn.XLOOKUP(Men[[#This Row],[Nazwisko i Imię]],'1000 m M'!E:E,'1000 m M'!G:G,0,0)</f>
        <v>70</v>
      </c>
      <c r="H17" s="61">
        <f>_xlfn.XLOOKUP(Men[[#This Row],[Nazwisko i Imię]],'3000 m M'!E:E,'3000 m M'!G:G,0,0)</f>
        <v>70</v>
      </c>
      <c r="I17" s="58">
        <f>_xlfn.XLOOKUP(Men[[#This Row],[Nazwisko i Imię]],'500 m M'!H:H,'500 m M'!J:J,0,0)</f>
        <v>80</v>
      </c>
      <c r="J17" s="58">
        <f>_xlfn.XLOOKUP(Men[[#This Row],[Nazwisko i Imię]],'1500 m M'!H:H,'1500 m M'!J:J,0,0)</f>
        <v>80</v>
      </c>
      <c r="K17" s="58">
        <f>_xlfn.XLOOKUP(Men[[#This Row],[Nazwisko i Imię]],'1000 m M'!H:H,'1000 m M'!J:J,0,0)</f>
        <v>80</v>
      </c>
      <c r="L17" s="58">
        <f>_xlfn.XLOOKUP(Men[[#This Row],[Nazwisko i Imię]],'3000 m M'!H:H,'3000 m M'!J:J,0,0)</f>
        <v>80</v>
      </c>
      <c r="M17" s="59">
        <f>_xlfn.XLOOKUP(Men[[#This Row],[Nazwisko i Imię]],'500 m M'!K:K,'500 m M'!M:M,0,0)</f>
        <v>80</v>
      </c>
      <c r="N17" s="59">
        <f>_xlfn.XLOOKUP(Men[[#This Row],[Nazwisko i Imię]],'1500 m M'!K:K,'1500 m M'!M:M,0,0)</f>
        <v>80</v>
      </c>
      <c r="O17" s="59">
        <f>_xlfn.XLOOKUP(Men[[#This Row],[Nazwisko i Imię]],'1000 m M'!K:K,'1000 m M'!M:M,0,0)</f>
        <v>80</v>
      </c>
      <c r="P17" s="59">
        <f>_xlfn.XLOOKUP(Men[[#This Row],[Nazwisko i Imię]],'3000 m M'!K:K,'3000 m M'!M:M,0,0)</f>
        <v>80</v>
      </c>
      <c r="Q17" s="60">
        <f>_xlfn.XLOOKUP(Men[[#This Row],[Nazwisko i Imię]],'500 m M'!N:N,'500 m M'!P:P,0,0)</f>
        <v>0</v>
      </c>
      <c r="R17" s="60">
        <f>_xlfn.XLOOKUP(Men[[#This Row],[Nazwisko i Imię]],'1500 m M'!N:N,'1500 m M'!P:P,0,0)</f>
        <v>0</v>
      </c>
      <c r="S17" s="60">
        <f>_xlfn.XLOOKUP(Men[[#This Row],[Nazwisko i Imię]],'1000 m M'!N:N,'1000 m M'!P:P,0,0)</f>
        <v>0</v>
      </c>
      <c r="T17" s="60">
        <f>_xlfn.XLOOKUP(Men[[#This Row],[Nazwisko i Imię]],'3000 m M'!N:N,'3000 m M'!P:P,0,0)</f>
        <v>0</v>
      </c>
      <c r="U17" s="53">
        <f>IF((Men[[#This Row],[500m bieg 1]]*Men[[#This Row],[500m bieg 2]]+Men[[#This Row],[500m bieg 1]]*Men[[#This Row],[500m bieg 3]]+Men[[#This Row],[500m bieg 2]]*Men[[#This Row],[500m bieg 3]]+Men[[#This Row],[500m bieg 1]]*Men[[#This Row],[500m bieg 4]]+Men[[#This Row],[500m bieg 2]]*Men[[#This Row],[500m bieg 4]]+Men[[#This Row],[500m bieg 3]]*Men[[#This Row],[500m bieg 4]])&gt;0,SUM(LARGE((E17,I17,M17,Q17),1),LARGE((E17,I17,M17,Q17),2),LARGE((E17,I17,M17,Q17),3)),0)</f>
        <v>230</v>
      </c>
      <c r="V17" s="53">
        <f>IF((Men[[#This Row],[1500m Bieg 1]]*Men[[#This Row],[1500m Bieg 2]]+Men[[#This Row],[1500m Bieg 1]]*Men[[#This Row],[1500m Bieg 3]]+Men[[#This Row],[1500m Bieg 2]]*Men[[#This Row],[1500m Bieg 3]]+Men[[#This Row],[1500m Bieg 1]]*Men[[#This Row],[1500m Bieg 4]]+Men[[#This Row],[1500m Bieg 2]]*Men[[#This Row],[1500m Bieg 4]]+Men[[#This Row],[1500m Bieg 3]]*Men[[#This Row],[1500m Bieg 4]])&gt;0,SUM(LARGE((F17,J17,N17,R17),1),LARGE((F17,J17,N17,R17),2),LARGE((F17,J17,N17,R17),3)),0)</f>
        <v>230</v>
      </c>
      <c r="W17" s="53">
        <f>IF((Men[[#This Row],[1000m bieg 1]]*Men[[#This Row],[1000m bieg 2]]+Men[[#This Row],[1000m bieg 1]]*Men[[#This Row],[1000m bieg 3]]+Men[[#This Row],[1000m bieg 2]]*Men[[#This Row],[1000m bieg 3]]+Men[[#This Row],[1000m bieg 1]]*Men[[#This Row],[1000m bieg 4]]+Men[[#This Row],[1000m bieg 2]]*Men[[#This Row],[1000m bieg 4]]+Men[[#This Row],[1000m bieg 3]]*Men[[#This Row],[1000m bieg 4]])&gt;0,SUM(LARGE((G17,K17,O17,S17),1),LARGE((G17,K17,O17,S17),2),LARGE((G17,K17,O17,S17),3)),0)</f>
        <v>230</v>
      </c>
      <c r="X17" s="53">
        <f>IF((Men[[#This Row],[3000 m bieg 1]]*Men[[#This Row],[3000 m bieg 2]]+Men[[#This Row],[3000 m bieg 1]]*Men[[#This Row],[3000 m bieg 3]]+Men[[#This Row],[3000 m bieg 2]]*Men[[#This Row],[3000 m bieg 3]]+Men[[#This Row],[3000 m bieg 1]]*Men[[#This Row],[3000 m bieg 4]]+Men[[#This Row],[3000 m bieg 2]]*Men[[#This Row],[3000 m bieg 4]]+Men[[#This Row],[3000 m bieg 3]]*Men[[#This Row],[3000 m bieg 4]])&gt;0,SUM(LARGE((H17,L17,P17,T17),1),LARGE((H17,L17,P17,T17),2),LARGE((H17,L17,P17,T17),3)),0)</f>
        <v>230</v>
      </c>
    </row>
    <row r="18" spans="1:24" x14ac:dyDescent="0.25">
      <c r="A18" s="26" t="s">
        <v>302</v>
      </c>
      <c r="B18" s="26" t="str">
        <f>_xlfn.XLOOKUP(Men[[#This Row],[Nazwisko i Imię]],Licencje[Nazw i imię],Licencje[Klub],"",0)</f>
        <v>Akademia Łyżwiarstwa Kristensen</v>
      </c>
      <c r="C18" s="71">
        <f>_xlfn.XLOOKUP(Men[[#This Row],[Nazwisko i Imię]],Licencje[Nazw i imię],Licencje[DataUr],"",0)</f>
        <v>28662</v>
      </c>
      <c r="D18" s="70" t="str">
        <f>_xlfn.XLOOKUP(Men[[#This Row],[Nazwisko i Imię]],Licencje[Nazw i imię],Licencje[Kat],"",0)</f>
        <v>M45</v>
      </c>
      <c r="E18" s="57">
        <f>_xlfn.XLOOKUP(Men[[#This Row],[Nazwisko i Imię]],'500 m M'!E:E,'500 m M'!G:G,0,0)</f>
        <v>80</v>
      </c>
      <c r="F18" s="57">
        <f>_xlfn.XLOOKUP(Men[[#This Row],[Nazwisko i Imię]],'1500 m M'!E:E,'1500 m M'!G:G,0,0)</f>
        <v>100</v>
      </c>
      <c r="G18" s="57">
        <f>_xlfn.XLOOKUP(Men[[#This Row],[Nazwisko i Imię]],'1000 m M'!E:E,'1000 m M'!G:G,0,0)</f>
        <v>80</v>
      </c>
      <c r="H18" s="61">
        <f>_xlfn.XLOOKUP(Men[[#This Row],[Nazwisko i Imię]],'3000 m M'!E:E,'3000 m M'!G:G,0,0)</f>
        <v>100</v>
      </c>
      <c r="I18" s="58">
        <f>_xlfn.XLOOKUP(Men[[#This Row],[Nazwisko i Imię]],'500 m M'!H:H,'500 m M'!J:J,0,0)</f>
        <v>0</v>
      </c>
      <c r="J18" s="58">
        <f>_xlfn.XLOOKUP(Men[[#This Row],[Nazwisko i Imię]],'1500 m M'!H:H,'1500 m M'!J:J,0,0)</f>
        <v>0</v>
      </c>
      <c r="K18" s="58">
        <f>_xlfn.XLOOKUP(Men[[#This Row],[Nazwisko i Imię]],'1000 m M'!H:H,'1000 m M'!J:J,0,0)</f>
        <v>0</v>
      </c>
      <c r="L18" s="58">
        <f>_xlfn.XLOOKUP(Men[[#This Row],[Nazwisko i Imię]],'3000 m M'!H:H,'3000 m M'!J:J,0,0)</f>
        <v>0</v>
      </c>
      <c r="M18" s="59">
        <f>_xlfn.XLOOKUP(Men[[#This Row],[Nazwisko i Imię]],'500 m M'!K:K,'500 m M'!M:M,0,0)</f>
        <v>0</v>
      </c>
      <c r="N18" s="59">
        <f>_xlfn.XLOOKUP(Men[[#This Row],[Nazwisko i Imię]],'1500 m M'!K:K,'1500 m M'!M:M,0,0)</f>
        <v>0</v>
      </c>
      <c r="O18" s="59">
        <f>_xlfn.XLOOKUP(Men[[#This Row],[Nazwisko i Imię]],'1000 m M'!K:K,'1000 m M'!M:M,0,0)</f>
        <v>0</v>
      </c>
      <c r="P18" s="59">
        <f>_xlfn.XLOOKUP(Men[[#This Row],[Nazwisko i Imię]],'3000 m M'!K:K,'3000 m M'!M:M,0,0)</f>
        <v>0</v>
      </c>
      <c r="Q18" s="60">
        <f>_xlfn.XLOOKUP(Men[[#This Row],[Nazwisko i Imię]],'500 m M'!N:N,'500 m M'!P:P,0,0)</f>
        <v>0</v>
      </c>
      <c r="R18" s="60">
        <f>_xlfn.XLOOKUP(Men[[#This Row],[Nazwisko i Imię]],'1500 m M'!N:N,'1500 m M'!P:P,0,0)</f>
        <v>0</v>
      </c>
      <c r="S18" s="60">
        <f>_xlfn.XLOOKUP(Men[[#This Row],[Nazwisko i Imię]],'1000 m M'!N:N,'1000 m M'!P:P,0,0)</f>
        <v>0</v>
      </c>
      <c r="T18" s="60">
        <f>_xlfn.XLOOKUP(Men[[#This Row],[Nazwisko i Imię]],'3000 m M'!N:N,'3000 m M'!P:P,0,0)</f>
        <v>0</v>
      </c>
      <c r="U18" s="53">
        <f>IF((Men[[#This Row],[500m bieg 1]]*Men[[#This Row],[500m bieg 2]]+Men[[#This Row],[500m bieg 1]]*Men[[#This Row],[500m bieg 3]]+Men[[#This Row],[500m bieg 2]]*Men[[#This Row],[500m bieg 3]]+Men[[#This Row],[500m bieg 1]]*Men[[#This Row],[500m bieg 4]]+Men[[#This Row],[500m bieg 2]]*Men[[#This Row],[500m bieg 4]]+Men[[#This Row],[500m bieg 3]]*Men[[#This Row],[500m bieg 4]])&gt;0,SUM(LARGE((E18,I18,M18,Q18),1),LARGE((E18,I18,M18,Q18),2),LARGE((E18,I18,M18,Q18),3)),0)</f>
        <v>0</v>
      </c>
      <c r="V18" s="53">
        <f>IF((Men[[#This Row],[1500m Bieg 1]]*Men[[#This Row],[1500m Bieg 2]]+Men[[#This Row],[1500m Bieg 1]]*Men[[#This Row],[1500m Bieg 3]]+Men[[#This Row],[1500m Bieg 2]]*Men[[#This Row],[1500m Bieg 3]]+Men[[#This Row],[1500m Bieg 1]]*Men[[#This Row],[1500m Bieg 4]]+Men[[#This Row],[1500m Bieg 2]]*Men[[#This Row],[1500m Bieg 4]]+Men[[#This Row],[1500m Bieg 3]]*Men[[#This Row],[1500m Bieg 4]])&gt;0,SUM(LARGE((F18,J18,N18,R18),1),LARGE((F18,J18,N18,R18),2),LARGE((F18,J18,N18,R18),3)),0)</f>
        <v>0</v>
      </c>
      <c r="W18" s="53">
        <f>IF((Men[[#This Row],[1000m bieg 1]]*Men[[#This Row],[1000m bieg 2]]+Men[[#This Row],[1000m bieg 1]]*Men[[#This Row],[1000m bieg 3]]+Men[[#This Row],[1000m bieg 2]]*Men[[#This Row],[1000m bieg 3]]+Men[[#This Row],[1000m bieg 1]]*Men[[#This Row],[1000m bieg 4]]+Men[[#This Row],[1000m bieg 2]]*Men[[#This Row],[1000m bieg 4]]+Men[[#This Row],[1000m bieg 3]]*Men[[#This Row],[1000m bieg 4]])&gt;0,SUM(LARGE((G18,K18,O18,S18),1),LARGE((G18,K18,O18,S18),2),LARGE((G18,K18,O18,S18),3)),0)</f>
        <v>0</v>
      </c>
      <c r="X18" s="53">
        <f>IF((Men[[#This Row],[3000 m bieg 1]]*Men[[#This Row],[3000 m bieg 2]]+Men[[#This Row],[3000 m bieg 1]]*Men[[#This Row],[3000 m bieg 3]]+Men[[#This Row],[3000 m bieg 2]]*Men[[#This Row],[3000 m bieg 3]]+Men[[#This Row],[3000 m bieg 1]]*Men[[#This Row],[3000 m bieg 4]]+Men[[#This Row],[3000 m bieg 2]]*Men[[#This Row],[3000 m bieg 4]]+Men[[#This Row],[3000 m bieg 3]]*Men[[#This Row],[3000 m bieg 4]])&gt;0,SUM(LARGE((H18,L18,P18,T18),1),LARGE((H18,L18,P18,T18),2),LARGE((H18,L18,P18,T18),3)),0)</f>
        <v>0</v>
      </c>
    </row>
    <row r="19" spans="1:24" x14ac:dyDescent="0.25">
      <c r="A19" s="26" t="s">
        <v>300</v>
      </c>
      <c r="B19" s="26" t="str">
        <f>_xlfn.XLOOKUP(Men[[#This Row],[Nazwisko i Imię]],Licencje[Nazw i imię],Licencje[Klub],"",0)</f>
        <v>MKS Cuprum Lubin</v>
      </c>
      <c r="C19" s="71">
        <f>_xlfn.XLOOKUP(Men[[#This Row],[Nazwisko i Imię]],Licencje[Nazw i imię],Licencje[DataUr],"",0)</f>
        <v>27320</v>
      </c>
      <c r="D19" s="70" t="str">
        <f>_xlfn.XLOOKUP(Men[[#This Row],[Nazwisko i Imię]],Licencje[Nazw i imię],Licencje[Kat],"",0)</f>
        <v>M50</v>
      </c>
      <c r="E19" s="57">
        <f>_xlfn.XLOOKUP(Men[[#This Row],[Nazwisko i Imię]],'500 m M'!E:E,'500 m M'!G:G,0,0)</f>
        <v>80</v>
      </c>
      <c r="F19" s="57">
        <f>_xlfn.XLOOKUP(Men[[#This Row],[Nazwisko i Imię]],'1500 m M'!E:E,'1500 m M'!G:G,0,0)</f>
        <v>80</v>
      </c>
      <c r="G19" s="57">
        <f>_xlfn.XLOOKUP(Men[[#This Row],[Nazwisko i Imię]],'1000 m M'!E:E,'1000 m M'!G:G,0,0)</f>
        <v>80</v>
      </c>
      <c r="H19" s="61">
        <f>_xlfn.XLOOKUP(Men[[#This Row],[Nazwisko i Imię]],'3000 m M'!E:E,'3000 m M'!G:G,0,0)</f>
        <v>80</v>
      </c>
      <c r="I19" s="58">
        <f>_xlfn.XLOOKUP(Men[[#This Row],[Nazwisko i Imię]],'500 m M'!H:H,'500 m M'!J:J,0,0)</f>
        <v>0</v>
      </c>
      <c r="J19" s="58">
        <f>_xlfn.XLOOKUP(Men[[#This Row],[Nazwisko i Imię]],'1500 m M'!H:H,'1500 m M'!J:J,0,0)</f>
        <v>0</v>
      </c>
      <c r="K19" s="58">
        <f>_xlfn.XLOOKUP(Men[[#This Row],[Nazwisko i Imię]],'1000 m M'!H:H,'1000 m M'!J:J,0,0)</f>
        <v>0</v>
      </c>
      <c r="L19" s="58">
        <f>_xlfn.XLOOKUP(Men[[#This Row],[Nazwisko i Imię]],'3000 m M'!H:H,'3000 m M'!J:J,0,0)</f>
        <v>0</v>
      </c>
      <c r="M19" s="59">
        <f>_xlfn.XLOOKUP(Men[[#This Row],[Nazwisko i Imię]],'500 m M'!K:K,'500 m M'!M:M,0,0)</f>
        <v>0</v>
      </c>
      <c r="N19" s="59">
        <f>_xlfn.XLOOKUP(Men[[#This Row],[Nazwisko i Imię]],'1500 m M'!K:K,'1500 m M'!M:M,0,0)</f>
        <v>0</v>
      </c>
      <c r="O19" s="59">
        <f>_xlfn.XLOOKUP(Men[[#This Row],[Nazwisko i Imię]],'1000 m M'!K:K,'1000 m M'!M:M,0,0)</f>
        <v>0</v>
      </c>
      <c r="P19" s="59">
        <f>_xlfn.XLOOKUP(Men[[#This Row],[Nazwisko i Imię]],'3000 m M'!K:K,'3000 m M'!M:M,0,0)</f>
        <v>0</v>
      </c>
      <c r="Q19" s="60">
        <f>_xlfn.XLOOKUP(Men[[#This Row],[Nazwisko i Imię]],'500 m M'!N:N,'500 m M'!P:P,0,0)</f>
        <v>0</v>
      </c>
      <c r="R19" s="60">
        <f>_xlfn.XLOOKUP(Men[[#This Row],[Nazwisko i Imię]],'1500 m M'!N:N,'1500 m M'!P:P,0,0)</f>
        <v>0</v>
      </c>
      <c r="S19" s="60">
        <f>_xlfn.XLOOKUP(Men[[#This Row],[Nazwisko i Imię]],'1000 m M'!N:N,'1000 m M'!P:P,0,0)</f>
        <v>0</v>
      </c>
      <c r="T19" s="60">
        <f>_xlfn.XLOOKUP(Men[[#This Row],[Nazwisko i Imię]],'3000 m M'!N:N,'3000 m M'!P:P,0,0)</f>
        <v>0</v>
      </c>
      <c r="U19" s="53">
        <f>IF((Men[[#This Row],[500m bieg 1]]*Men[[#This Row],[500m bieg 2]]+Men[[#This Row],[500m bieg 1]]*Men[[#This Row],[500m bieg 3]]+Men[[#This Row],[500m bieg 2]]*Men[[#This Row],[500m bieg 3]]+Men[[#This Row],[500m bieg 1]]*Men[[#This Row],[500m bieg 4]]+Men[[#This Row],[500m bieg 2]]*Men[[#This Row],[500m bieg 4]]+Men[[#This Row],[500m bieg 3]]*Men[[#This Row],[500m bieg 4]])&gt;0,SUM(LARGE((E19,I19,M19,Q19),1),LARGE((E19,I19,M19,Q19),2),LARGE((E19,I19,M19,Q19),3)),0)</f>
        <v>0</v>
      </c>
      <c r="V19" s="53">
        <f>IF((Men[[#This Row],[1500m Bieg 1]]*Men[[#This Row],[1500m Bieg 2]]+Men[[#This Row],[1500m Bieg 1]]*Men[[#This Row],[1500m Bieg 3]]+Men[[#This Row],[1500m Bieg 2]]*Men[[#This Row],[1500m Bieg 3]]+Men[[#This Row],[1500m Bieg 1]]*Men[[#This Row],[1500m Bieg 4]]+Men[[#This Row],[1500m Bieg 2]]*Men[[#This Row],[1500m Bieg 4]]+Men[[#This Row],[1500m Bieg 3]]*Men[[#This Row],[1500m Bieg 4]])&gt;0,SUM(LARGE((F19,J19,N19,R19),1),LARGE((F19,J19,N19,R19),2),LARGE((F19,J19,N19,R19),3)),0)</f>
        <v>0</v>
      </c>
      <c r="W19" s="53">
        <f>IF((Men[[#This Row],[1000m bieg 1]]*Men[[#This Row],[1000m bieg 2]]+Men[[#This Row],[1000m bieg 1]]*Men[[#This Row],[1000m bieg 3]]+Men[[#This Row],[1000m bieg 2]]*Men[[#This Row],[1000m bieg 3]]+Men[[#This Row],[1000m bieg 1]]*Men[[#This Row],[1000m bieg 4]]+Men[[#This Row],[1000m bieg 2]]*Men[[#This Row],[1000m bieg 4]]+Men[[#This Row],[1000m bieg 3]]*Men[[#This Row],[1000m bieg 4]])&gt;0,SUM(LARGE((G19,K19,O19,S19),1),LARGE((G19,K19,O19,S19),2),LARGE((G19,K19,O19,S19),3)),0)</f>
        <v>0</v>
      </c>
      <c r="X19" s="53">
        <f>IF((Men[[#This Row],[3000 m bieg 1]]*Men[[#This Row],[3000 m bieg 2]]+Men[[#This Row],[3000 m bieg 1]]*Men[[#This Row],[3000 m bieg 3]]+Men[[#This Row],[3000 m bieg 2]]*Men[[#This Row],[3000 m bieg 3]]+Men[[#This Row],[3000 m bieg 1]]*Men[[#This Row],[3000 m bieg 4]]+Men[[#This Row],[3000 m bieg 2]]*Men[[#This Row],[3000 m bieg 4]]+Men[[#This Row],[3000 m bieg 3]]*Men[[#This Row],[3000 m bieg 4]])&gt;0,SUM(LARGE((H19,L19,P19,T19),1),LARGE((H19,L19,P19,T19),2),LARGE((H19,L19,P19,T19),3)),0)</f>
        <v>0</v>
      </c>
    </row>
    <row r="20" spans="1:24" x14ac:dyDescent="0.25">
      <c r="A20" s="26" t="s">
        <v>9</v>
      </c>
      <c r="B20" s="26" t="str">
        <f>_xlfn.XLOOKUP(Men[[#This Row],[Nazwisko i Imię]],Licencje[Nazw i imię],Licencje[Klub],"",0)</f>
        <v>KS SNPTT 1907 Zakopane</v>
      </c>
      <c r="C20" s="71">
        <f>_xlfn.XLOOKUP(Men[[#This Row],[Nazwisko i Imię]],Licencje[Nazw i imię],Licencje[DataUr],"",0)</f>
        <v>18398</v>
      </c>
      <c r="D20" s="70" t="str">
        <f>_xlfn.XLOOKUP(Men[[#This Row],[Nazwisko i Imię]],Licencje[Nazw i imię],Licencje[Kat],"",0)</f>
        <v>M75</v>
      </c>
      <c r="E20" s="57">
        <f>_xlfn.XLOOKUP(Men[[#This Row],[Nazwisko i Imię]],'500 m M'!E:E,'500 m M'!G:G,0,0)</f>
        <v>100</v>
      </c>
      <c r="F20" s="57">
        <f>_xlfn.XLOOKUP(Men[[#This Row],[Nazwisko i Imię]],'1500 m M'!E:E,'1500 m M'!G:G,0,0)</f>
        <v>100</v>
      </c>
      <c r="G20" s="57">
        <f>_xlfn.XLOOKUP(Men[[#This Row],[Nazwisko i Imię]],'1000 m M'!E:E,'1000 m M'!G:G,0,0)</f>
        <v>100</v>
      </c>
      <c r="H20" s="61">
        <f>_xlfn.XLOOKUP(Men[[#This Row],[Nazwisko i Imię]],'3000 m M'!E:E,'3000 m M'!G:G,0,0)</f>
        <v>0</v>
      </c>
      <c r="I20" s="58">
        <f>_xlfn.XLOOKUP(Men[[#This Row],[Nazwisko i Imię]],'500 m M'!H:H,'500 m M'!J:J,0,0)</f>
        <v>100</v>
      </c>
      <c r="J20" s="58">
        <f>_xlfn.XLOOKUP(Men[[#This Row],[Nazwisko i Imię]],'1500 m M'!H:H,'1500 m M'!J:J,0,0)</f>
        <v>100</v>
      </c>
      <c r="K20" s="58">
        <f>_xlfn.XLOOKUP(Men[[#This Row],[Nazwisko i Imię]],'1000 m M'!H:H,'1000 m M'!J:J,0,0)</f>
        <v>100</v>
      </c>
      <c r="L20" s="58">
        <f>_xlfn.XLOOKUP(Men[[#This Row],[Nazwisko i Imię]],'3000 m M'!H:H,'3000 m M'!J:J,0,0)</f>
        <v>100</v>
      </c>
      <c r="M20" s="59">
        <f>_xlfn.XLOOKUP(Men[[#This Row],[Nazwisko i Imię]],'500 m M'!K:K,'500 m M'!M:M,0,0)</f>
        <v>100</v>
      </c>
      <c r="N20" s="59">
        <f>_xlfn.XLOOKUP(Men[[#This Row],[Nazwisko i Imię]],'1500 m M'!K:K,'1500 m M'!M:M,0,0)</f>
        <v>100</v>
      </c>
      <c r="O20" s="59">
        <f>_xlfn.XLOOKUP(Men[[#This Row],[Nazwisko i Imię]],'1000 m M'!K:K,'1000 m M'!M:M,0,0)</f>
        <v>100</v>
      </c>
      <c r="P20" s="59">
        <f>_xlfn.XLOOKUP(Men[[#This Row],[Nazwisko i Imię]],'3000 m M'!K:K,'3000 m M'!M:M,0,0)</f>
        <v>0</v>
      </c>
      <c r="Q20" s="60">
        <f>_xlfn.XLOOKUP(Men[[#This Row],[Nazwisko i Imię]],'500 m M'!N:N,'500 m M'!P:P,0,0)</f>
        <v>0</v>
      </c>
      <c r="R20" s="60">
        <f>_xlfn.XLOOKUP(Men[[#This Row],[Nazwisko i Imię]],'1500 m M'!N:N,'1500 m M'!P:P,0,0)</f>
        <v>0</v>
      </c>
      <c r="S20" s="60">
        <f>_xlfn.XLOOKUP(Men[[#This Row],[Nazwisko i Imię]],'1000 m M'!N:N,'1000 m M'!P:P,0,0)</f>
        <v>0</v>
      </c>
      <c r="T20" s="60">
        <f>_xlfn.XLOOKUP(Men[[#This Row],[Nazwisko i Imię]],'3000 m M'!N:N,'3000 m M'!P:P,0,0)</f>
        <v>0</v>
      </c>
      <c r="U20" s="53">
        <f>IF((Men[[#This Row],[500m bieg 1]]*Men[[#This Row],[500m bieg 2]]+Men[[#This Row],[500m bieg 1]]*Men[[#This Row],[500m bieg 3]]+Men[[#This Row],[500m bieg 2]]*Men[[#This Row],[500m bieg 3]]+Men[[#This Row],[500m bieg 1]]*Men[[#This Row],[500m bieg 4]]+Men[[#This Row],[500m bieg 2]]*Men[[#This Row],[500m bieg 4]]+Men[[#This Row],[500m bieg 3]]*Men[[#This Row],[500m bieg 4]])&gt;0,SUM(LARGE((E20,I20,M20,Q20),1),LARGE((E20,I20,M20,Q20),2),LARGE((E20,I20,M20,Q20),3)),0)</f>
        <v>300</v>
      </c>
      <c r="V20" s="53">
        <f>IF((Men[[#This Row],[1500m Bieg 1]]*Men[[#This Row],[1500m Bieg 2]]+Men[[#This Row],[1500m Bieg 1]]*Men[[#This Row],[1500m Bieg 3]]+Men[[#This Row],[1500m Bieg 2]]*Men[[#This Row],[1500m Bieg 3]]+Men[[#This Row],[1500m Bieg 1]]*Men[[#This Row],[1500m Bieg 4]]+Men[[#This Row],[1500m Bieg 2]]*Men[[#This Row],[1500m Bieg 4]]+Men[[#This Row],[1500m Bieg 3]]*Men[[#This Row],[1500m Bieg 4]])&gt;0,SUM(LARGE((F20,J20,N20,R20),1),LARGE((F20,J20,N20,R20),2),LARGE((F20,J20,N20,R20),3)),0)</f>
        <v>300</v>
      </c>
      <c r="W20" s="53">
        <f>IF((Men[[#This Row],[1000m bieg 1]]*Men[[#This Row],[1000m bieg 2]]+Men[[#This Row],[1000m bieg 1]]*Men[[#This Row],[1000m bieg 3]]+Men[[#This Row],[1000m bieg 2]]*Men[[#This Row],[1000m bieg 3]]+Men[[#This Row],[1000m bieg 1]]*Men[[#This Row],[1000m bieg 4]]+Men[[#This Row],[1000m bieg 2]]*Men[[#This Row],[1000m bieg 4]]+Men[[#This Row],[1000m bieg 3]]*Men[[#This Row],[1000m bieg 4]])&gt;0,SUM(LARGE((G20,K20,O20,S20),1),LARGE((G20,K20,O20,S20),2),LARGE((G20,K20,O20,S20),3)),0)</f>
        <v>300</v>
      </c>
      <c r="X20" s="53">
        <f>IF((Men[[#This Row],[3000 m bieg 1]]*Men[[#This Row],[3000 m bieg 2]]+Men[[#This Row],[3000 m bieg 1]]*Men[[#This Row],[3000 m bieg 3]]+Men[[#This Row],[3000 m bieg 2]]*Men[[#This Row],[3000 m bieg 3]]+Men[[#This Row],[3000 m bieg 1]]*Men[[#This Row],[3000 m bieg 4]]+Men[[#This Row],[3000 m bieg 2]]*Men[[#This Row],[3000 m bieg 4]]+Men[[#This Row],[3000 m bieg 3]]*Men[[#This Row],[3000 m bieg 4]])&gt;0,SUM(LARGE((H20,L20,P20,T20),1),LARGE((H20,L20,P20,T20),2),LARGE((H20,L20,P20,T20),3)),0)</f>
        <v>0</v>
      </c>
    </row>
    <row r="21" spans="1:24" x14ac:dyDescent="0.25">
      <c r="A21" s="26" t="s">
        <v>377</v>
      </c>
      <c r="B21" s="26" t="str">
        <f>_xlfn.XLOOKUP(Men[[#This Row],[Nazwisko i Imię]],Licencje[Nazw i imię],Licencje[Klub],"",0)</f>
        <v>GSŁ Czarne Pantery Giżycko</v>
      </c>
      <c r="C21" s="71">
        <f>_xlfn.XLOOKUP(Men[[#This Row],[Nazwisko i Imię]],Licencje[Nazw i imię],Licencje[DataUr],"",0)</f>
        <v>22618</v>
      </c>
      <c r="D21" s="70" t="str">
        <f>_xlfn.XLOOKUP(Men[[#This Row],[Nazwisko i Imię]],Licencje[Nazw i imię],Licencje[Kat],"",0)</f>
        <v>M60</v>
      </c>
      <c r="E21" s="57">
        <f>_xlfn.XLOOKUP(Men[[#This Row],[Nazwisko i Imię]],'500 m M'!E:E,'500 m M'!G:G,0,0)</f>
        <v>55</v>
      </c>
      <c r="F21" s="57">
        <f>_xlfn.XLOOKUP(Men[[#This Row],[Nazwisko i Imię]],'1500 m M'!E:E,'1500 m M'!G:G,0,0)</f>
        <v>0</v>
      </c>
      <c r="G21" s="57">
        <f>_xlfn.XLOOKUP(Men[[#This Row],[Nazwisko i Imię]],'1000 m M'!E:E,'1000 m M'!G:G,0,0)</f>
        <v>0</v>
      </c>
      <c r="H21" s="61">
        <f>_xlfn.XLOOKUP(Men[[#This Row],[Nazwisko i Imię]],'3000 m M'!E:E,'3000 m M'!G:G,0,0)</f>
        <v>0</v>
      </c>
      <c r="I21" s="58">
        <f>_xlfn.XLOOKUP(Men[[#This Row],[Nazwisko i Imię]],'500 m M'!H:H,'500 m M'!J:J,0,0)</f>
        <v>55</v>
      </c>
      <c r="J21" s="58">
        <f>_xlfn.XLOOKUP(Men[[#This Row],[Nazwisko i Imię]],'1500 m M'!H:H,'1500 m M'!J:J,0,0)</f>
        <v>0</v>
      </c>
      <c r="K21" s="58">
        <f>_xlfn.XLOOKUP(Men[[#This Row],[Nazwisko i Imię]],'1000 m M'!H:H,'1000 m M'!J:J,0,0)</f>
        <v>70</v>
      </c>
      <c r="L21" s="58">
        <f>_xlfn.XLOOKUP(Men[[#This Row],[Nazwisko i Imię]],'3000 m M'!H:H,'3000 m M'!J:J,0,0)</f>
        <v>0</v>
      </c>
      <c r="M21" s="59">
        <f>_xlfn.XLOOKUP(Men[[#This Row],[Nazwisko i Imię]],'500 m M'!K:K,'500 m M'!M:M,0,0)</f>
        <v>70</v>
      </c>
      <c r="N21" s="59">
        <f>_xlfn.XLOOKUP(Men[[#This Row],[Nazwisko i Imię]],'1500 m M'!K:K,'1500 m M'!M:M,0,0)</f>
        <v>0</v>
      </c>
      <c r="O21" s="59">
        <f>_xlfn.XLOOKUP(Men[[#This Row],[Nazwisko i Imię]],'1000 m M'!K:K,'1000 m M'!M:M,0,0)</f>
        <v>70</v>
      </c>
      <c r="P21" s="59">
        <f>_xlfn.XLOOKUP(Men[[#This Row],[Nazwisko i Imię]],'3000 m M'!K:K,'3000 m M'!M:M,0,0)</f>
        <v>0</v>
      </c>
      <c r="Q21" s="60">
        <f>_xlfn.XLOOKUP(Men[[#This Row],[Nazwisko i Imię]],'500 m M'!N:N,'500 m M'!P:P,0,0)</f>
        <v>0</v>
      </c>
      <c r="R21" s="60">
        <f>_xlfn.XLOOKUP(Men[[#This Row],[Nazwisko i Imię]],'1500 m M'!N:N,'1500 m M'!P:P,0,0)</f>
        <v>0</v>
      </c>
      <c r="S21" s="60">
        <f>_xlfn.XLOOKUP(Men[[#This Row],[Nazwisko i Imię]],'1000 m M'!N:N,'1000 m M'!P:P,0,0)</f>
        <v>0</v>
      </c>
      <c r="T21" s="60">
        <f>_xlfn.XLOOKUP(Men[[#This Row],[Nazwisko i Imię]],'3000 m M'!N:N,'3000 m M'!P:P,0,0)</f>
        <v>0</v>
      </c>
      <c r="U21" s="53">
        <f>IF((Men[[#This Row],[500m bieg 1]]*Men[[#This Row],[500m bieg 2]]+Men[[#This Row],[500m bieg 1]]*Men[[#This Row],[500m bieg 3]]+Men[[#This Row],[500m bieg 2]]*Men[[#This Row],[500m bieg 3]]+Men[[#This Row],[500m bieg 1]]*Men[[#This Row],[500m bieg 4]]+Men[[#This Row],[500m bieg 2]]*Men[[#This Row],[500m bieg 4]]+Men[[#This Row],[500m bieg 3]]*Men[[#This Row],[500m bieg 4]])&gt;0,SUM(LARGE((E21,I21,M21,Q21),1),LARGE((E21,I21,M21,Q21),2),LARGE((E21,I21,M21,Q21),3)),0)</f>
        <v>180</v>
      </c>
      <c r="V21" s="53">
        <f>IF((Men[[#This Row],[1500m Bieg 1]]*Men[[#This Row],[1500m Bieg 2]]+Men[[#This Row],[1500m Bieg 1]]*Men[[#This Row],[1500m Bieg 3]]+Men[[#This Row],[1500m Bieg 2]]*Men[[#This Row],[1500m Bieg 3]]+Men[[#This Row],[1500m Bieg 1]]*Men[[#This Row],[1500m Bieg 4]]+Men[[#This Row],[1500m Bieg 2]]*Men[[#This Row],[1500m Bieg 4]]+Men[[#This Row],[1500m Bieg 3]]*Men[[#This Row],[1500m Bieg 4]])&gt;0,SUM(LARGE((F21,J21,N21,R21),1),LARGE((F21,J21,N21,R21),2),LARGE((F21,J21,N21,R21),3)),0)</f>
        <v>0</v>
      </c>
      <c r="W21" s="53">
        <f>IF((Men[[#This Row],[1000m bieg 1]]*Men[[#This Row],[1000m bieg 2]]+Men[[#This Row],[1000m bieg 1]]*Men[[#This Row],[1000m bieg 3]]+Men[[#This Row],[1000m bieg 2]]*Men[[#This Row],[1000m bieg 3]]+Men[[#This Row],[1000m bieg 1]]*Men[[#This Row],[1000m bieg 4]]+Men[[#This Row],[1000m bieg 2]]*Men[[#This Row],[1000m bieg 4]]+Men[[#This Row],[1000m bieg 3]]*Men[[#This Row],[1000m bieg 4]])&gt;0,SUM(LARGE((G21,K21,O21,S21),1),LARGE((G21,K21,O21,S21),2),LARGE((G21,K21,O21,S21),3)),0)</f>
        <v>140</v>
      </c>
      <c r="X21" s="53">
        <f>IF((Men[[#This Row],[3000 m bieg 1]]*Men[[#This Row],[3000 m bieg 2]]+Men[[#This Row],[3000 m bieg 1]]*Men[[#This Row],[3000 m bieg 3]]+Men[[#This Row],[3000 m bieg 2]]*Men[[#This Row],[3000 m bieg 3]]+Men[[#This Row],[3000 m bieg 1]]*Men[[#This Row],[3000 m bieg 4]]+Men[[#This Row],[3000 m bieg 2]]*Men[[#This Row],[3000 m bieg 4]]+Men[[#This Row],[3000 m bieg 3]]*Men[[#This Row],[3000 m bieg 4]])&gt;0,SUM(LARGE((H21,L21,P21,T21),1),LARGE((H21,L21,P21,T21),2),LARGE((H21,L21,P21,T21),3)),0)</f>
        <v>0</v>
      </c>
    </row>
    <row r="22" spans="1:24" x14ac:dyDescent="0.25">
      <c r="A22" s="26" t="s">
        <v>10</v>
      </c>
      <c r="B22" s="26" t="str">
        <f>_xlfn.XLOOKUP(Men[[#This Row],[Nazwisko i Imię]],Licencje[Nazw i imię],Licencje[Klub],"",0)</f>
        <v>GSŁ Czarne Pantery Giżycko</v>
      </c>
      <c r="C22" s="71">
        <f>_xlfn.XLOOKUP(Men[[#This Row],[Nazwisko i Imię]],Licencje[Nazw i imię],Licencje[DataUr],"",0)</f>
        <v>20855</v>
      </c>
      <c r="D22" s="70" t="str">
        <f>_xlfn.XLOOKUP(Men[[#This Row],[Nazwisko i Imię]],Licencje[Nazw i imię],Licencje[Kat],"",0)</f>
        <v>M65</v>
      </c>
      <c r="E22" s="57">
        <f>_xlfn.XLOOKUP(Men[[#This Row],[Nazwisko i Imię]],'500 m M'!E:E,'500 m M'!G:G,0,0)</f>
        <v>40</v>
      </c>
      <c r="F22" s="57">
        <f>_xlfn.XLOOKUP(Men[[#This Row],[Nazwisko i Imię]],'1500 m M'!E:E,'1500 m M'!G:G,0,0)</f>
        <v>45</v>
      </c>
      <c r="G22" s="57">
        <f>_xlfn.XLOOKUP(Men[[#This Row],[Nazwisko i Imię]],'1000 m M'!E:E,'1000 m M'!G:G,0,0)</f>
        <v>0</v>
      </c>
      <c r="H22" s="61">
        <f>_xlfn.XLOOKUP(Men[[#This Row],[Nazwisko i Imię]],'3000 m M'!E:E,'3000 m M'!G:G,0,0)</f>
        <v>0</v>
      </c>
      <c r="I22" s="58">
        <f>_xlfn.XLOOKUP(Men[[#This Row],[Nazwisko i Imię]],'500 m M'!H:H,'500 m M'!J:J,0,0)</f>
        <v>0</v>
      </c>
      <c r="J22" s="58">
        <f>_xlfn.XLOOKUP(Men[[#This Row],[Nazwisko i Imię]],'1500 m M'!H:H,'1500 m M'!J:J,0,0)</f>
        <v>0</v>
      </c>
      <c r="K22" s="58">
        <f>_xlfn.XLOOKUP(Men[[#This Row],[Nazwisko i Imię]],'1000 m M'!H:H,'1000 m M'!J:J,0,0)</f>
        <v>0</v>
      </c>
      <c r="L22" s="58">
        <f>_xlfn.XLOOKUP(Men[[#This Row],[Nazwisko i Imię]],'3000 m M'!H:H,'3000 m M'!J:J,0,0)</f>
        <v>0</v>
      </c>
      <c r="M22" s="59">
        <f>_xlfn.XLOOKUP(Men[[#This Row],[Nazwisko i Imię]],'500 m M'!K:K,'500 m M'!M:M,0,0)</f>
        <v>0</v>
      </c>
      <c r="N22" s="59">
        <f>_xlfn.XLOOKUP(Men[[#This Row],[Nazwisko i Imię]],'1500 m M'!K:K,'1500 m M'!M:M,0,0)</f>
        <v>0</v>
      </c>
      <c r="O22" s="59">
        <f>_xlfn.XLOOKUP(Men[[#This Row],[Nazwisko i Imię]],'1000 m M'!K:K,'1000 m M'!M:M,0,0)</f>
        <v>0</v>
      </c>
      <c r="P22" s="59">
        <f>_xlfn.XLOOKUP(Men[[#This Row],[Nazwisko i Imię]],'3000 m M'!K:K,'3000 m M'!M:M,0,0)</f>
        <v>0</v>
      </c>
      <c r="Q22" s="60">
        <f>_xlfn.XLOOKUP(Men[[#This Row],[Nazwisko i Imię]],'500 m M'!N:N,'500 m M'!P:P,0,0)</f>
        <v>0</v>
      </c>
      <c r="R22" s="60">
        <f>_xlfn.XLOOKUP(Men[[#This Row],[Nazwisko i Imię]],'1500 m M'!N:N,'1500 m M'!P:P,0,0)</f>
        <v>0</v>
      </c>
      <c r="S22" s="60">
        <f>_xlfn.XLOOKUP(Men[[#This Row],[Nazwisko i Imię]],'1000 m M'!N:N,'1000 m M'!P:P,0,0)</f>
        <v>0</v>
      </c>
      <c r="T22" s="60">
        <f>_xlfn.XLOOKUP(Men[[#This Row],[Nazwisko i Imię]],'3000 m M'!N:N,'3000 m M'!P:P,0,0)</f>
        <v>0</v>
      </c>
      <c r="U22" s="53">
        <f>IF((Men[[#This Row],[500m bieg 1]]*Men[[#This Row],[500m bieg 2]]+Men[[#This Row],[500m bieg 1]]*Men[[#This Row],[500m bieg 3]]+Men[[#This Row],[500m bieg 2]]*Men[[#This Row],[500m bieg 3]]+Men[[#This Row],[500m bieg 1]]*Men[[#This Row],[500m bieg 4]]+Men[[#This Row],[500m bieg 2]]*Men[[#This Row],[500m bieg 4]]+Men[[#This Row],[500m bieg 3]]*Men[[#This Row],[500m bieg 4]])&gt;0,SUM(LARGE((E22,I22,M22,Q22),1),LARGE((E22,I22,M22,Q22),2),LARGE((E22,I22,M22,Q22),3)),0)</f>
        <v>0</v>
      </c>
      <c r="V22" s="53">
        <f>IF((Men[[#This Row],[1500m Bieg 1]]*Men[[#This Row],[1500m Bieg 2]]+Men[[#This Row],[1500m Bieg 1]]*Men[[#This Row],[1500m Bieg 3]]+Men[[#This Row],[1500m Bieg 2]]*Men[[#This Row],[1500m Bieg 3]]+Men[[#This Row],[1500m Bieg 1]]*Men[[#This Row],[1500m Bieg 4]]+Men[[#This Row],[1500m Bieg 2]]*Men[[#This Row],[1500m Bieg 4]]+Men[[#This Row],[1500m Bieg 3]]*Men[[#This Row],[1500m Bieg 4]])&gt;0,SUM(LARGE((F22,J22,N22,R22),1),LARGE((F22,J22,N22,R22),2),LARGE((F22,J22,N22,R22),3)),0)</f>
        <v>0</v>
      </c>
      <c r="W22" s="53">
        <f>IF((Men[[#This Row],[1000m bieg 1]]*Men[[#This Row],[1000m bieg 2]]+Men[[#This Row],[1000m bieg 1]]*Men[[#This Row],[1000m bieg 3]]+Men[[#This Row],[1000m bieg 2]]*Men[[#This Row],[1000m bieg 3]]+Men[[#This Row],[1000m bieg 1]]*Men[[#This Row],[1000m bieg 4]]+Men[[#This Row],[1000m bieg 2]]*Men[[#This Row],[1000m bieg 4]]+Men[[#This Row],[1000m bieg 3]]*Men[[#This Row],[1000m bieg 4]])&gt;0,SUM(LARGE((G22,K22,O22,S22),1),LARGE((G22,K22,O22,S22),2),LARGE((G22,K22,O22,S22),3)),0)</f>
        <v>0</v>
      </c>
      <c r="X22" s="53">
        <f>IF((Men[[#This Row],[3000 m bieg 1]]*Men[[#This Row],[3000 m bieg 2]]+Men[[#This Row],[3000 m bieg 1]]*Men[[#This Row],[3000 m bieg 3]]+Men[[#This Row],[3000 m bieg 2]]*Men[[#This Row],[3000 m bieg 3]]+Men[[#This Row],[3000 m bieg 1]]*Men[[#This Row],[3000 m bieg 4]]+Men[[#This Row],[3000 m bieg 2]]*Men[[#This Row],[3000 m bieg 4]]+Men[[#This Row],[3000 m bieg 3]]*Men[[#This Row],[3000 m bieg 4]])&gt;0,SUM(LARGE((H22,L22,P22,T22),1),LARGE((H22,L22,P22,T22),2),LARGE((H22,L22,P22,T22),3)),0)</f>
        <v>0</v>
      </c>
    </row>
    <row r="23" spans="1:24" x14ac:dyDescent="0.25">
      <c r="A23" s="32" t="s">
        <v>11</v>
      </c>
      <c r="B23" s="26" t="str">
        <f>_xlfn.XLOOKUP(Men[[#This Row],[Nazwisko i Imię]],Licencje[Nazw i imię],Licencje[Klub],"",0)</f>
        <v>KS SNPTT 1907 Zakopane</v>
      </c>
      <c r="C23" s="71">
        <f>_xlfn.XLOOKUP(Men[[#This Row],[Nazwisko i Imię]],Licencje[Nazw i imię],Licencje[DataUr],"",0)</f>
        <v>19677</v>
      </c>
      <c r="D23" s="70" t="str">
        <f>_xlfn.XLOOKUP(Men[[#This Row],[Nazwisko i Imię]],Licencje[Nazw i imię],Licencje[Kat],"",0)</f>
        <v>M70</v>
      </c>
      <c r="E23" s="57">
        <f>_xlfn.XLOOKUP(Men[[#This Row],[Nazwisko i Imię]],'500 m M'!E:E,'500 m M'!G:G,0,0)</f>
        <v>100</v>
      </c>
      <c r="F23" s="57">
        <f>_xlfn.XLOOKUP(Men[[#This Row],[Nazwisko i Imię]],'1500 m M'!E:E,'1500 m M'!G:G,0,0)</f>
        <v>100</v>
      </c>
      <c r="G23" s="57">
        <f>_xlfn.XLOOKUP(Men[[#This Row],[Nazwisko i Imię]],'1000 m M'!E:E,'1000 m M'!G:G,0,0)</f>
        <v>100</v>
      </c>
      <c r="H23" s="61">
        <f>_xlfn.XLOOKUP(Men[[#This Row],[Nazwisko i Imię]],'3000 m M'!E:E,'3000 m M'!G:G,0,0)</f>
        <v>0</v>
      </c>
      <c r="I23" s="58">
        <f>_xlfn.XLOOKUP(Men[[#This Row],[Nazwisko i Imię]],'500 m M'!H:H,'500 m M'!J:J,0,0)</f>
        <v>0</v>
      </c>
      <c r="J23" s="58">
        <f>_xlfn.XLOOKUP(Men[[#This Row],[Nazwisko i Imię]],'1500 m M'!H:H,'1500 m M'!J:J,0,0)</f>
        <v>0</v>
      </c>
      <c r="K23" s="58">
        <f>_xlfn.XLOOKUP(Men[[#This Row],[Nazwisko i Imię]],'1000 m M'!H:H,'1000 m M'!J:J,0,0)</f>
        <v>0</v>
      </c>
      <c r="L23" s="58">
        <f>_xlfn.XLOOKUP(Men[[#This Row],[Nazwisko i Imię]],'3000 m M'!H:H,'3000 m M'!J:J,0,0)</f>
        <v>0</v>
      </c>
      <c r="M23" s="59">
        <f>_xlfn.XLOOKUP(Men[[#This Row],[Nazwisko i Imię]],'500 m M'!K:K,'500 m M'!M:M,0,0)</f>
        <v>100</v>
      </c>
      <c r="N23" s="59">
        <f>_xlfn.XLOOKUP(Men[[#This Row],[Nazwisko i Imię]],'1500 m M'!K:K,'1500 m M'!M:M,0,0)</f>
        <v>100</v>
      </c>
      <c r="O23" s="59">
        <f>_xlfn.XLOOKUP(Men[[#This Row],[Nazwisko i Imię]],'1000 m M'!K:K,'1000 m M'!M:M,0,0)</f>
        <v>100</v>
      </c>
      <c r="P23" s="59">
        <f>_xlfn.XLOOKUP(Men[[#This Row],[Nazwisko i Imię]],'3000 m M'!K:K,'3000 m M'!M:M,0,0)</f>
        <v>0</v>
      </c>
      <c r="Q23" s="60">
        <f>_xlfn.XLOOKUP(Men[[#This Row],[Nazwisko i Imię]],'500 m M'!N:N,'500 m M'!P:P,0,0)</f>
        <v>0</v>
      </c>
      <c r="R23" s="60">
        <f>_xlfn.XLOOKUP(Men[[#This Row],[Nazwisko i Imię]],'1500 m M'!N:N,'1500 m M'!P:P,0,0)</f>
        <v>0</v>
      </c>
      <c r="S23" s="60">
        <f>_xlfn.XLOOKUP(Men[[#This Row],[Nazwisko i Imię]],'1000 m M'!N:N,'1000 m M'!P:P,0,0)</f>
        <v>0</v>
      </c>
      <c r="T23" s="60">
        <f>_xlfn.XLOOKUP(Men[[#This Row],[Nazwisko i Imię]],'3000 m M'!N:N,'3000 m M'!P:P,0,0)</f>
        <v>0</v>
      </c>
      <c r="U23" s="53">
        <f>IF((Men[[#This Row],[500m bieg 1]]*Men[[#This Row],[500m bieg 2]]+Men[[#This Row],[500m bieg 1]]*Men[[#This Row],[500m bieg 3]]+Men[[#This Row],[500m bieg 2]]*Men[[#This Row],[500m bieg 3]]+Men[[#This Row],[500m bieg 1]]*Men[[#This Row],[500m bieg 4]]+Men[[#This Row],[500m bieg 2]]*Men[[#This Row],[500m bieg 4]]+Men[[#This Row],[500m bieg 3]]*Men[[#This Row],[500m bieg 4]])&gt;0,SUM(LARGE((E23,I23,M23,Q23),1),LARGE((E23,I23,M23,Q23),2),LARGE((E23,I23,M23,Q23),3)),0)</f>
        <v>200</v>
      </c>
      <c r="V23" s="53">
        <f>IF((Men[[#This Row],[1500m Bieg 1]]*Men[[#This Row],[1500m Bieg 2]]+Men[[#This Row],[1500m Bieg 1]]*Men[[#This Row],[1500m Bieg 3]]+Men[[#This Row],[1500m Bieg 2]]*Men[[#This Row],[1500m Bieg 3]]+Men[[#This Row],[1500m Bieg 1]]*Men[[#This Row],[1500m Bieg 4]]+Men[[#This Row],[1500m Bieg 2]]*Men[[#This Row],[1500m Bieg 4]]+Men[[#This Row],[1500m Bieg 3]]*Men[[#This Row],[1500m Bieg 4]])&gt;0,SUM(LARGE((F23,J23,N23,R23),1),LARGE((F23,J23,N23,R23),2),LARGE((F23,J23,N23,R23),3)),0)</f>
        <v>200</v>
      </c>
      <c r="W23" s="53">
        <f>IF((Men[[#This Row],[1000m bieg 1]]*Men[[#This Row],[1000m bieg 2]]+Men[[#This Row],[1000m bieg 1]]*Men[[#This Row],[1000m bieg 3]]+Men[[#This Row],[1000m bieg 2]]*Men[[#This Row],[1000m bieg 3]]+Men[[#This Row],[1000m bieg 1]]*Men[[#This Row],[1000m bieg 4]]+Men[[#This Row],[1000m bieg 2]]*Men[[#This Row],[1000m bieg 4]]+Men[[#This Row],[1000m bieg 3]]*Men[[#This Row],[1000m bieg 4]])&gt;0,SUM(LARGE((G23,K23,O23,S23),1),LARGE((G23,K23,O23,S23),2),LARGE((G23,K23,O23,S23),3)),0)</f>
        <v>200</v>
      </c>
      <c r="X23" s="53">
        <f>IF((Men[[#This Row],[3000 m bieg 1]]*Men[[#This Row],[3000 m bieg 2]]+Men[[#This Row],[3000 m bieg 1]]*Men[[#This Row],[3000 m bieg 3]]+Men[[#This Row],[3000 m bieg 2]]*Men[[#This Row],[3000 m bieg 3]]+Men[[#This Row],[3000 m bieg 1]]*Men[[#This Row],[3000 m bieg 4]]+Men[[#This Row],[3000 m bieg 2]]*Men[[#This Row],[3000 m bieg 4]]+Men[[#This Row],[3000 m bieg 3]]*Men[[#This Row],[3000 m bieg 4]])&gt;0,SUM(LARGE((H23,L23,P23,T23),1),LARGE((H23,L23,P23,T23),2),LARGE((H23,L23,P23,T23),3)),0)</f>
        <v>0</v>
      </c>
    </row>
    <row r="24" spans="1:24" x14ac:dyDescent="0.25">
      <c r="A24" s="26" t="s">
        <v>322</v>
      </c>
      <c r="B24" s="26" t="str">
        <f>_xlfn.XLOOKUP(Men[[#This Row],[Nazwisko i Imię]],Licencje[Nazw i imię],Licencje[Klub],"",0)</f>
        <v>niezrzeszony</v>
      </c>
      <c r="C24" s="71">
        <f>_xlfn.XLOOKUP(Men[[#This Row],[Nazwisko i Imię]],Licencje[Nazw i imię],Licencje[DataUr],"",0)</f>
        <v>25455</v>
      </c>
      <c r="D24" s="70" t="str">
        <f>_xlfn.XLOOKUP(Men[[#This Row],[Nazwisko i Imię]],Licencje[Nazw i imię],Licencje[Kat],"",0)</f>
        <v>M55</v>
      </c>
      <c r="E24" s="57">
        <f>_xlfn.XLOOKUP(Men[[#This Row],[Nazwisko i Imię]],'500 m M'!E:E,'500 m M'!G:G,0,0)</f>
        <v>100</v>
      </c>
      <c r="F24" s="57">
        <f>_xlfn.XLOOKUP(Men[[#This Row],[Nazwisko i Imię]],'1500 m M'!E:E,'1500 m M'!G:G,0,0)</f>
        <v>100</v>
      </c>
      <c r="G24" s="57">
        <f>_xlfn.XLOOKUP(Men[[#This Row],[Nazwisko i Imię]],'1000 m M'!E:E,'1000 m M'!G:G,0,0)</f>
        <v>100</v>
      </c>
      <c r="H24" s="61">
        <f>_xlfn.XLOOKUP(Men[[#This Row],[Nazwisko i Imię]],'3000 m M'!E:E,'3000 m M'!G:G,0,0)</f>
        <v>100</v>
      </c>
      <c r="I24" s="58">
        <f>_xlfn.XLOOKUP(Men[[#This Row],[Nazwisko i Imię]],'500 m M'!H:H,'500 m M'!J:J,0,0)</f>
        <v>100</v>
      </c>
      <c r="J24" s="58">
        <f>_xlfn.XLOOKUP(Men[[#This Row],[Nazwisko i Imię]],'1500 m M'!H:H,'1500 m M'!J:J,0,0)</f>
        <v>100</v>
      </c>
      <c r="K24" s="58">
        <f>_xlfn.XLOOKUP(Men[[#This Row],[Nazwisko i Imię]],'1000 m M'!H:H,'1000 m M'!J:J,0,0)</f>
        <v>100</v>
      </c>
      <c r="L24" s="58">
        <f>_xlfn.XLOOKUP(Men[[#This Row],[Nazwisko i Imię]],'3000 m M'!H:H,'3000 m M'!J:J,0,0)</f>
        <v>100</v>
      </c>
      <c r="M24" s="59">
        <f>_xlfn.XLOOKUP(Men[[#This Row],[Nazwisko i Imię]],'500 m M'!K:K,'500 m M'!M:M,0,0)</f>
        <v>0</v>
      </c>
      <c r="N24" s="59">
        <f>_xlfn.XLOOKUP(Men[[#This Row],[Nazwisko i Imię]],'1500 m M'!K:K,'1500 m M'!M:M,0,0)</f>
        <v>0</v>
      </c>
      <c r="O24" s="59">
        <f>_xlfn.XLOOKUP(Men[[#This Row],[Nazwisko i Imię]],'1000 m M'!K:K,'1000 m M'!M:M,0,0)</f>
        <v>0</v>
      </c>
      <c r="P24" s="59">
        <f>_xlfn.XLOOKUP(Men[[#This Row],[Nazwisko i Imię]],'3000 m M'!K:K,'3000 m M'!M:M,0,0)</f>
        <v>0</v>
      </c>
      <c r="Q24" s="60">
        <f>_xlfn.XLOOKUP(Men[[#This Row],[Nazwisko i Imię]],'500 m M'!N:N,'500 m M'!P:P,0,0)</f>
        <v>0</v>
      </c>
      <c r="R24" s="60">
        <f>_xlfn.XLOOKUP(Men[[#This Row],[Nazwisko i Imię]],'1500 m M'!N:N,'1500 m M'!P:P,0,0)</f>
        <v>0</v>
      </c>
      <c r="S24" s="60">
        <f>_xlfn.XLOOKUP(Men[[#This Row],[Nazwisko i Imię]],'1000 m M'!N:N,'1000 m M'!P:P,0,0)</f>
        <v>0</v>
      </c>
      <c r="T24" s="60">
        <f>_xlfn.XLOOKUP(Men[[#This Row],[Nazwisko i Imię]],'3000 m M'!N:N,'3000 m M'!P:P,0,0)</f>
        <v>0</v>
      </c>
      <c r="U24" s="53">
        <f>IF((Men[[#This Row],[500m bieg 1]]*Men[[#This Row],[500m bieg 2]]+Men[[#This Row],[500m bieg 1]]*Men[[#This Row],[500m bieg 3]]+Men[[#This Row],[500m bieg 2]]*Men[[#This Row],[500m bieg 3]]+Men[[#This Row],[500m bieg 1]]*Men[[#This Row],[500m bieg 4]]+Men[[#This Row],[500m bieg 2]]*Men[[#This Row],[500m bieg 4]]+Men[[#This Row],[500m bieg 3]]*Men[[#This Row],[500m bieg 4]])&gt;0,SUM(LARGE((E24,I24,M24,Q24),1),LARGE((E24,I24,M24,Q24),2),LARGE((E24,I24,M24,Q24),3)),0)</f>
        <v>200</v>
      </c>
      <c r="V24" s="53">
        <f>IF((Men[[#This Row],[1500m Bieg 1]]*Men[[#This Row],[1500m Bieg 2]]+Men[[#This Row],[1500m Bieg 1]]*Men[[#This Row],[1500m Bieg 3]]+Men[[#This Row],[1500m Bieg 2]]*Men[[#This Row],[1500m Bieg 3]]+Men[[#This Row],[1500m Bieg 1]]*Men[[#This Row],[1500m Bieg 4]]+Men[[#This Row],[1500m Bieg 2]]*Men[[#This Row],[1500m Bieg 4]]+Men[[#This Row],[1500m Bieg 3]]*Men[[#This Row],[1500m Bieg 4]])&gt;0,SUM(LARGE((F24,J24,N24,R24),1),LARGE((F24,J24,N24,R24),2),LARGE((F24,J24,N24,R24),3)),0)</f>
        <v>200</v>
      </c>
      <c r="W24" s="53">
        <f>IF((Men[[#This Row],[1000m bieg 1]]*Men[[#This Row],[1000m bieg 2]]+Men[[#This Row],[1000m bieg 1]]*Men[[#This Row],[1000m bieg 3]]+Men[[#This Row],[1000m bieg 2]]*Men[[#This Row],[1000m bieg 3]]+Men[[#This Row],[1000m bieg 1]]*Men[[#This Row],[1000m bieg 4]]+Men[[#This Row],[1000m bieg 2]]*Men[[#This Row],[1000m bieg 4]]+Men[[#This Row],[1000m bieg 3]]*Men[[#This Row],[1000m bieg 4]])&gt;0,SUM(LARGE((G24,K24,O24,S24),1),LARGE((G24,K24,O24,S24),2),LARGE((G24,K24,O24,S24),3)),0)</f>
        <v>200</v>
      </c>
      <c r="X24" s="53">
        <f>IF((Men[[#This Row],[3000 m bieg 1]]*Men[[#This Row],[3000 m bieg 2]]+Men[[#This Row],[3000 m bieg 1]]*Men[[#This Row],[3000 m bieg 3]]+Men[[#This Row],[3000 m bieg 2]]*Men[[#This Row],[3000 m bieg 3]]+Men[[#This Row],[3000 m bieg 1]]*Men[[#This Row],[3000 m bieg 4]]+Men[[#This Row],[3000 m bieg 2]]*Men[[#This Row],[3000 m bieg 4]]+Men[[#This Row],[3000 m bieg 3]]*Men[[#This Row],[3000 m bieg 4]])&gt;0,SUM(LARGE((H24,L24,P24,T24),1),LARGE((H24,L24,P24,T24),2),LARGE((H24,L24,P24,T24),3)),0)</f>
        <v>200</v>
      </c>
    </row>
    <row r="25" spans="1:24" x14ac:dyDescent="0.25">
      <c r="A25" s="26" t="s">
        <v>12</v>
      </c>
      <c r="B25" s="26" t="str">
        <f>_xlfn.XLOOKUP(Men[[#This Row],[Nazwisko i Imię]],Licencje[Nazw i imię],Licencje[Klub],"",0)</f>
        <v>KS SNPTT 1907 Zakopane</v>
      </c>
      <c r="C25" s="71">
        <f>_xlfn.XLOOKUP(Men[[#This Row],[Nazwisko i Imię]],Licencje[Nazw i imię],Licencje[DataUr],"",0)</f>
        <v>27557</v>
      </c>
      <c r="D25" s="70" t="str">
        <f>_xlfn.XLOOKUP(Men[[#This Row],[Nazwisko i Imię]],Licencje[Nazw i imię],Licencje[Kat],"",0)</f>
        <v>M50</v>
      </c>
      <c r="E25" s="57">
        <f>_xlfn.XLOOKUP(Men[[#This Row],[Nazwisko i Imię]],'500 m M'!E:E,'500 m M'!G:G,0,0)</f>
        <v>55</v>
      </c>
      <c r="F25" s="57">
        <f>_xlfn.XLOOKUP(Men[[#This Row],[Nazwisko i Imię]],'1500 m M'!E:E,'1500 m M'!G:G,0,0)</f>
        <v>55</v>
      </c>
      <c r="G25" s="57">
        <f>_xlfn.XLOOKUP(Men[[#This Row],[Nazwisko i Imię]],'1000 m M'!E:E,'1000 m M'!G:G,0,0)</f>
        <v>55</v>
      </c>
      <c r="H25" s="61">
        <f>_xlfn.XLOOKUP(Men[[#This Row],[Nazwisko i Imię]],'3000 m M'!E:E,'3000 m M'!G:G,0,0)</f>
        <v>55</v>
      </c>
      <c r="I25" s="58">
        <f>_xlfn.XLOOKUP(Men[[#This Row],[Nazwisko i Imię]],'500 m M'!H:H,'500 m M'!J:J,0,0)</f>
        <v>70</v>
      </c>
      <c r="J25" s="58">
        <f>_xlfn.XLOOKUP(Men[[#This Row],[Nazwisko i Imię]],'1500 m M'!H:H,'1500 m M'!J:J,0,0)</f>
        <v>70</v>
      </c>
      <c r="K25" s="58">
        <f>_xlfn.XLOOKUP(Men[[#This Row],[Nazwisko i Imię]],'1000 m M'!H:H,'1000 m M'!J:J,0,0)</f>
        <v>70</v>
      </c>
      <c r="L25" s="58">
        <f>_xlfn.XLOOKUP(Men[[#This Row],[Nazwisko i Imię]],'3000 m M'!H:H,'3000 m M'!J:J,0,0)</f>
        <v>70</v>
      </c>
      <c r="M25" s="59">
        <f>_xlfn.XLOOKUP(Men[[#This Row],[Nazwisko i Imię]],'500 m M'!K:K,'500 m M'!M:M,0,0)</f>
        <v>70</v>
      </c>
      <c r="N25" s="59">
        <f>_xlfn.XLOOKUP(Men[[#This Row],[Nazwisko i Imię]],'1500 m M'!K:K,'1500 m M'!M:M,0,0)</f>
        <v>70</v>
      </c>
      <c r="O25" s="59">
        <f>_xlfn.XLOOKUP(Men[[#This Row],[Nazwisko i Imię]],'1000 m M'!K:K,'1000 m M'!M:M,0,0)</f>
        <v>70</v>
      </c>
      <c r="P25" s="59">
        <f>_xlfn.XLOOKUP(Men[[#This Row],[Nazwisko i Imię]],'3000 m M'!K:K,'3000 m M'!M:M,0,0)</f>
        <v>70</v>
      </c>
      <c r="Q25" s="60">
        <f>_xlfn.XLOOKUP(Men[[#This Row],[Nazwisko i Imię]],'500 m M'!N:N,'500 m M'!P:P,0,0)</f>
        <v>0</v>
      </c>
      <c r="R25" s="60">
        <f>_xlfn.XLOOKUP(Men[[#This Row],[Nazwisko i Imię]],'1500 m M'!N:N,'1500 m M'!P:P,0,0)</f>
        <v>0</v>
      </c>
      <c r="S25" s="60">
        <f>_xlfn.XLOOKUP(Men[[#This Row],[Nazwisko i Imię]],'1000 m M'!N:N,'1000 m M'!P:P,0,0)</f>
        <v>0</v>
      </c>
      <c r="T25" s="60">
        <f>_xlfn.XLOOKUP(Men[[#This Row],[Nazwisko i Imię]],'3000 m M'!N:N,'3000 m M'!P:P,0,0)</f>
        <v>0</v>
      </c>
      <c r="U25" s="53">
        <f>IF((Men[[#This Row],[500m bieg 1]]*Men[[#This Row],[500m bieg 2]]+Men[[#This Row],[500m bieg 1]]*Men[[#This Row],[500m bieg 3]]+Men[[#This Row],[500m bieg 2]]*Men[[#This Row],[500m bieg 3]]+Men[[#This Row],[500m bieg 1]]*Men[[#This Row],[500m bieg 4]]+Men[[#This Row],[500m bieg 2]]*Men[[#This Row],[500m bieg 4]]+Men[[#This Row],[500m bieg 3]]*Men[[#This Row],[500m bieg 4]])&gt;0,SUM(LARGE((E25,I25,M25,Q25),1),LARGE((E25,I25,M25,Q25),2),LARGE((E25,I25,M25,Q25),3)),0)</f>
        <v>195</v>
      </c>
      <c r="V25" s="53">
        <f>IF((Men[[#This Row],[1500m Bieg 1]]*Men[[#This Row],[1500m Bieg 2]]+Men[[#This Row],[1500m Bieg 1]]*Men[[#This Row],[1500m Bieg 3]]+Men[[#This Row],[1500m Bieg 2]]*Men[[#This Row],[1500m Bieg 3]]+Men[[#This Row],[1500m Bieg 1]]*Men[[#This Row],[1500m Bieg 4]]+Men[[#This Row],[1500m Bieg 2]]*Men[[#This Row],[1500m Bieg 4]]+Men[[#This Row],[1500m Bieg 3]]*Men[[#This Row],[1500m Bieg 4]])&gt;0,SUM(LARGE((F25,J25,N25,R25),1),LARGE((F25,J25,N25,R25),2),LARGE((F25,J25,N25,R25),3)),0)</f>
        <v>195</v>
      </c>
      <c r="W25" s="53">
        <f>IF((Men[[#This Row],[1000m bieg 1]]*Men[[#This Row],[1000m bieg 2]]+Men[[#This Row],[1000m bieg 1]]*Men[[#This Row],[1000m bieg 3]]+Men[[#This Row],[1000m bieg 2]]*Men[[#This Row],[1000m bieg 3]]+Men[[#This Row],[1000m bieg 1]]*Men[[#This Row],[1000m bieg 4]]+Men[[#This Row],[1000m bieg 2]]*Men[[#This Row],[1000m bieg 4]]+Men[[#This Row],[1000m bieg 3]]*Men[[#This Row],[1000m bieg 4]])&gt;0,SUM(LARGE((G25,K25,O25,S25),1),LARGE((G25,K25,O25,S25),2),LARGE((G25,K25,O25,S25),3)),0)</f>
        <v>195</v>
      </c>
      <c r="X25" s="53">
        <f>IF((Men[[#This Row],[3000 m bieg 1]]*Men[[#This Row],[3000 m bieg 2]]+Men[[#This Row],[3000 m bieg 1]]*Men[[#This Row],[3000 m bieg 3]]+Men[[#This Row],[3000 m bieg 2]]*Men[[#This Row],[3000 m bieg 3]]+Men[[#This Row],[3000 m bieg 1]]*Men[[#This Row],[3000 m bieg 4]]+Men[[#This Row],[3000 m bieg 2]]*Men[[#This Row],[3000 m bieg 4]]+Men[[#This Row],[3000 m bieg 3]]*Men[[#This Row],[3000 m bieg 4]])&gt;0,SUM(LARGE((H25,L25,P25,T25),1),LARGE((H25,L25,P25,T25),2),LARGE((H25,L25,P25,T25),3)),0)</f>
        <v>195</v>
      </c>
    </row>
    <row r="26" spans="1:24" x14ac:dyDescent="0.25">
      <c r="A26" s="26"/>
      <c r="B26" s="26" t="str">
        <f>_xlfn.XLOOKUP(Men[[#This Row],[Nazwisko i Imię]],Licencje[Nazw i imię],Licencje[Klub],"",0)</f>
        <v/>
      </c>
      <c r="C26" s="71" t="str">
        <f>_xlfn.XLOOKUP(Men[[#This Row],[Nazwisko i Imię]],Licencje[Nazw i imię],Licencje[DataUr],"",0)</f>
        <v/>
      </c>
      <c r="D26" s="70" t="str">
        <f>_xlfn.XLOOKUP(Men[[#This Row],[Nazwisko i Imię]],Licencje[Nazw i imię],Licencje[Kat],"",0)</f>
        <v/>
      </c>
      <c r="E26" s="57">
        <f>_xlfn.XLOOKUP(Men[[#This Row],[Nazwisko i Imię]],'500 m M'!E:E,'500 m M'!G:G,0,0)</f>
        <v>0</v>
      </c>
      <c r="F26" s="57">
        <f>_xlfn.XLOOKUP(Men[[#This Row],[Nazwisko i Imię]],'1500 m M'!E:E,'1500 m M'!G:G,0,0)</f>
        <v>0</v>
      </c>
      <c r="G26" s="57">
        <f>_xlfn.XLOOKUP(Men[[#This Row],[Nazwisko i Imię]],'1000 m M'!E:E,'1000 m M'!G:G,0,0)</f>
        <v>0</v>
      </c>
      <c r="H26" s="61">
        <f>_xlfn.XLOOKUP(Men[[#This Row],[Nazwisko i Imię]],'3000 m M'!E:E,'3000 m M'!G:G,0,0)</f>
        <v>0</v>
      </c>
      <c r="I26" s="58">
        <f>_xlfn.XLOOKUP(Men[[#This Row],[Nazwisko i Imię]],'500 m M'!H:H,'500 m M'!J:J,0,0)</f>
        <v>0</v>
      </c>
      <c r="J26" s="58">
        <f>_xlfn.XLOOKUP(Men[[#This Row],[Nazwisko i Imię]],'1500 m M'!H:H,'1500 m M'!J:J,0,0)</f>
        <v>0</v>
      </c>
      <c r="K26" s="58">
        <f>_xlfn.XLOOKUP(Men[[#This Row],[Nazwisko i Imię]],'1000 m M'!H:H,'1000 m M'!J:J,0,0)</f>
        <v>0</v>
      </c>
      <c r="L26" s="58">
        <f>_xlfn.XLOOKUP(Men[[#This Row],[Nazwisko i Imię]],'3000 m M'!H:H,'3000 m M'!J:J,0,0)</f>
        <v>0</v>
      </c>
      <c r="M26" s="59">
        <f>_xlfn.XLOOKUP(Men[[#This Row],[Nazwisko i Imię]],'500 m M'!K:K,'500 m M'!M:M,0,0)</f>
        <v>0</v>
      </c>
      <c r="N26" s="59">
        <f>_xlfn.XLOOKUP(Men[[#This Row],[Nazwisko i Imię]],'1500 m M'!K:K,'1500 m M'!M:M,0,0)</f>
        <v>0</v>
      </c>
      <c r="O26" s="59">
        <f>_xlfn.XLOOKUP(Men[[#This Row],[Nazwisko i Imię]],'1000 m M'!K:K,'1000 m M'!M:M,0,0)</f>
        <v>0</v>
      </c>
      <c r="P26" s="59">
        <f>_xlfn.XLOOKUP(Men[[#This Row],[Nazwisko i Imię]],'3000 m M'!K:K,'3000 m M'!M:M,0,0)</f>
        <v>0</v>
      </c>
      <c r="Q26" s="60">
        <f>_xlfn.XLOOKUP(Men[[#This Row],[Nazwisko i Imię]],'500 m M'!N:N,'500 m M'!P:P,0,0)</f>
        <v>0</v>
      </c>
      <c r="R26" s="60">
        <f>_xlfn.XLOOKUP(Men[[#This Row],[Nazwisko i Imię]],'1500 m M'!N:N,'1500 m M'!P:P,0,0)</f>
        <v>0</v>
      </c>
      <c r="S26" s="60">
        <f>_xlfn.XLOOKUP(Men[[#This Row],[Nazwisko i Imię]],'1000 m M'!N:N,'1000 m M'!P:P,0,0)</f>
        <v>0</v>
      </c>
      <c r="T26" s="60">
        <f>_xlfn.XLOOKUP(Men[[#This Row],[Nazwisko i Imię]],'3000 m M'!N:N,'3000 m M'!P:P,0,0)</f>
        <v>0</v>
      </c>
      <c r="U26" s="53">
        <f>IF((Men[[#This Row],[500m bieg 1]]*Men[[#This Row],[500m bieg 2]]+Men[[#This Row],[500m bieg 1]]*Men[[#This Row],[500m bieg 3]]+Men[[#This Row],[500m bieg 2]]*Men[[#This Row],[500m bieg 3]]+Men[[#This Row],[500m bieg 1]]*Men[[#This Row],[500m bieg 4]]+Men[[#This Row],[500m bieg 2]]*Men[[#This Row],[500m bieg 4]]+Men[[#This Row],[500m bieg 3]]*Men[[#This Row],[500m bieg 4]])&gt;0,SUM(LARGE((E26,I26,M26,Q26),1),LARGE((E26,I26,M26,Q26),2),LARGE((E26,I26,M26,Q26),3)),0)</f>
        <v>0</v>
      </c>
      <c r="V26" s="53">
        <f>IF((Men[[#This Row],[1500m Bieg 1]]*Men[[#This Row],[1500m Bieg 2]]+Men[[#This Row],[1500m Bieg 1]]*Men[[#This Row],[1500m Bieg 3]]+Men[[#This Row],[1500m Bieg 2]]*Men[[#This Row],[1500m Bieg 3]]+Men[[#This Row],[1500m Bieg 1]]*Men[[#This Row],[1500m Bieg 4]]+Men[[#This Row],[1500m Bieg 2]]*Men[[#This Row],[1500m Bieg 4]]+Men[[#This Row],[1500m Bieg 3]]*Men[[#This Row],[1500m Bieg 4]])&gt;0,SUM(LARGE((F26,J26,N26,R26),1),LARGE((F26,J26,N26,R26),2),LARGE((F26,J26,N26,R26),3)),0)</f>
        <v>0</v>
      </c>
      <c r="W26" s="53">
        <f>IF((Men[[#This Row],[1000m bieg 1]]*Men[[#This Row],[1000m bieg 2]]+Men[[#This Row],[1000m bieg 1]]*Men[[#This Row],[1000m bieg 3]]+Men[[#This Row],[1000m bieg 2]]*Men[[#This Row],[1000m bieg 3]]+Men[[#This Row],[1000m bieg 1]]*Men[[#This Row],[1000m bieg 4]]+Men[[#This Row],[1000m bieg 2]]*Men[[#This Row],[1000m bieg 4]]+Men[[#This Row],[1000m bieg 3]]*Men[[#This Row],[1000m bieg 4]])&gt;0,SUM(LARGE((G26,K26,O26,S26),1),LARGE((G26,K26,O26,S26),2),LARGE((G26,K26,O26,S26),3)),0)</f>
        <v>0</v>
      </c>
      <c r="X26" s="53">
        <f>IF((Men[[#This Row],[3000 m bieg 1]]*Men[[#This Row],[3000 m bieg 2]]+Men[[#This Row],[3000 m bieg 1]]*Men[[#This Row],[3000 m bieg 3]]+Men[[#This Row],[3000 m bieg 2]]*Men[[#This Row],[3000 m bieg 3]]+Men[[#This Row],[3000 m bieg 1]]*Men[[#This Row],[3000 m bieg 4]]+Men[[#This Row],[3000 m bieg 2]]*Men[[#This Row],[3000 m bieg 4]]+Men[[#This Row],[3000 m bieg 3]]*Men[[#This Row],[3000 m bieg 4]])&gt;0,SUM(LARGE((H26,L26,P26,T26),1),LARGE((H26,L26,P26,T26),2),LARGE((H26,L26,P26,T26),3)),0)</f>
        <v>0</v>
      </c>
    </row>
    <row r="27" spans="1:24" x14ac:dyDescent="0.25">
      <c r="A27" s="26"/>
      <c r="B27" s="26" t="str">
        <f>_xlfn.XLOOKUP(Men[[#This Row],[Nazwisko i Imię]],Licencje[Nazw i imię],Licencje[Klub],"",0)</f>
        <v/>
      </c>
      <c r="C27" s="71" t="str">
        <f>_xlfn.XLOOKUP(Men[[#This Row],[Nazwisko i Imię]],Licencje[Nazw i imię],Licencje[DataUr],"",0)</f>
        <v/>
      </c>
      <c r="D27" s="70" t="str">
        <f>_xlfn.XLOOKUP(Men[[#This Row],[Nazwisko i Imię]],Licencje[Nazw i imię],Licencje[Kat],"",0)</f>
        <v/>
      </c>
      <c r="E27" s="57">
        <f>_xlfn.XLOOKUP(Men[[#This Row],[Nazwisko i Imię]],'500 m M'!E:E,'500 m M'!G:G,0,0)</f>
        <v>0</v>
      </c>
      <c r="F27" s="57">
        <f>_xlfn.XLOOKUP(Men[[#This Row],[Nazwisko i Imię]],'1500 m M'!E:E,'1500 m M'!G:G,0,0)</f>
        <v>0</v>
      </c>
      <c r="G27" s="57">
        <f>_xlfn.XLOOKUP(Men[[#This Row],[Nazwisko i Imię]],'1000 m M'!E:E,'1000 m M'!G:G,0,0)</f>
        <v>0</v>
      </c>
      <c r="H27" s="61">
        <f>_xlfn.XLOOKUP(Men[[#This Row],[Nazwisko i Imię]],'3000 m M'!E:E,'3000 m M'!G:G,0,0)</f>
        <v>0</v>
      </c>
      <c r="I27" s="58">
        <f>_xlfn.XLOOKUP(Men[[#This Row],[Nazwisko i Imię]],'500 m M'!H:H,'500 m M'!J:J,0,0)</f>
        <v>0</v>
      </c>
      <c r="J27" s="58">
        <f>_xlfn.XLOOKUP(Men[[#This Row],[Nazwisko i Imię]],'1500 m M'!H:H,'1500 m M'!J:J,0,0)</f>
        <v>0</v>
      </c>
      <c r="K27" s="58">
        <f>_xlfn.XLOOKUP(Men[[#This Row],[Nazwisko i Imię]],'1000 m M'!H:H,'1000 m M'!J:J,0,0)</f>
        <v>0</v>
      </c>
      <c r="L27" s="58">
        <f>_xlfn.XLOOKUP(Men[[#This Row],[Nazwisko i Imię]],'3000 m M'!H:H,'3000 m M'!J:J,0,0)</f>
        <v>0</v>
      </c>
      <c r="M27" s="59">
        <f>_xlfn.XLOOKUP(Men[[#This Row],[Nazwisko i Imię]],'500 m M'!K:K,'500 m M'!M:M,0,0)</f>
        <v>0</v>
      </c>
      <c r="N27" s="59">
        <f>_xlfn.XLOOKUP(Men[[#This Row],[Nazwisko i Imię]],'1500 m M'!K:K,'1500 m M'!M:M,0,0)</f>
        <v>0</v>
      </c>
      <c r="O27" s="59">
        <f>_xlfn.XLOOKUP(Men[[#This Row],[Nazwisko i Imię]],'1000 m M'!K:K,'1000 m M'!M:M,0,0)</f>
        <v>0</v>
      </c>
      <c r="P27" s="59">
        <f>_xlfn.XLOOKUP(Men[[#This Row],[Nazwisko i Imię]],'3000 m M'!K:K,'3000 m M'!M:M,0,0)</f>
        <v>0</v>
      </c>
      <c r="Q27" s="60">
        <f>_xlfn.XLOOKUP(Men[[#This Row],[Nazwisko i Imię]],'500 m M'!N:N,'500 m M'!P:P,0,0)</f>
        <v>0</v>
      </c>
      <c r="R27" s="60">
        <f>_xlfn.XLOOKUP(Men[[#This Row],[Nazwisko i Imię]],'1500 m M'!N:N,'1500 m M'!P:P,0,0)</f>
        <v>0</v>
      </c>
      <c r="S27" s="60">
        <f>_xlfn.XLOOKUP(Men[[#This Row],[Nazwisko i Imię]],'1000 m M'!N:N,'1000 m M'!P:P,0,0)</f>
        <v>0</v>
      </c>
      <c r="T27" s="60">
        <f>_xlfn.XLOOKUP(Men[[#This Row],[Nazwisko i Imię]],'3000 m M'!N:N,'3000 m M'!P:P,0,0)</f>
        <v>0</v>
      </c>
      <c r="U27" s="53">
        <f>IF((Men[[#This Row],[500m bieg 1]]*Men[[#This Row],[500m bieg 2]]+Men[[#This Row],[500m bieg 1]]*Men[[#This Row],[500m bieg 3]]+Men[[#This Row],[500m bieg 2]]*Men[[#This Row],[500m bieg 3]]+Men[[#This Row],[500m bieg 1]]*Men[[#This Row],[500m bieg 4]]+Men[[#This Row],[500m bieg 2]]*Men[[#This Row],[500m bieg 4]]+Men[[#This Row],[500m bieg 3]]*Men[[#This Row],[500m bieg 4]])&gt;0,SUM(LARGE((E27,I27,M27,Q27),1),LARGE((E27,I27,M27,Q27),2),LARGE((E27,I27,M27,Q27),3)),0)</f>
        <v>0</v>
      </c>
      <c r="V27" s="53">
        <f>IF((Men[[#This Row],[1500m Bieg 1]]*Men[[#This Row],[1500m Bieg 2]]+Men[[#This Row],[1500m Bieg 1]]*Men[[#This Row],[1500m Bieg 3]]+Men[[#This Row],[1500m Bieg 2]]*Men[[#This Row],[1500m Bieg 3]]+Men[[#This Row],[1500m Bieg 1]]*Men[[#This Row],[1500m Bieg 4]]+Men[[#This Row],[1500m Bieg 2]]*Men[[#This Row],[1500m Bieg 4]]+Men[[#This Row],[1500m Bieg 3]]*Men[[#This Row],[1500m Bieg 4]])&gt;0,SUM(LARGE((F27,J27,N27,R27),1),LARGE((F27,J27,N27,R27),2),LARGE((F27,J27,N27,R27),3)),0)</f>
        <v>0</v>
      </c>
      <c r="W27" s="53">
        <f>IF((Men[[#This Row],[1000m bieg 1]]*Men[[#This Row],[1000m bieg 2]]+Men[[#This Row],[1000m bieg 1]]*Men[[#This Row],[1000m bieg 3]]+Men[[#This Row],[1000m bieg 2]]*Men[[#This Row],[1000m bieg 3]]+Men[[#This Row],[1000m bieg 1]]*Men[[#This Row],[1000m bieg 4]]+Men[[#This Row],[1000m bieg 2]]*Men[[#This Row],[1000m bieg 4]]+Men[[#This Row],[1000m bieg 3]]*Men[[#This Row],[1000m bieg 4]])&gt;0,SUM(LARGE((G27,K27,O27,S27),1),LARGE((G27,K27,O27,S27),2),LARGE((G27,K27,O27,S27),3)),0)</f>
        <v>0</v>
      </c>
      <c r="X27" s="53">
        <f>IF((Men[[#This Row],[3000 m bieg 1]]*Men[[#This Row],[3000 m bieg 2]]+Men[[#This Row],[3000 m bieg 1]]*Men[[#This Row],[3000 m bieg 3]]+Men[[#This Row],[3000 m bieg 2]]*Men[[#This Row],[3000 m bieg 3]]+Men[[#This Row],[3000 m bieg 1]]*Men[[#This Row],[3000 m bieg 4]]+Men[[#This Row],[3000 m bieg 2]]*Men[[#This Row],[3000 m bieg 4]]+Men[[#This Row],[3000 m bieg 3]]*Men[[#This Row],[3000 m bieg 4]])&gt;0,SUM(LARGE((H27,L27,P27,T27),1),LARGE((H27,L27,P27,T27),2),LARGE((H27,L27,P27,T27),3)),0)</f>
        <v>0</v>
      </c>
    </row>
    <row r="28" spans="1:24" x14ac:dyDescent="0.25">
      <c r="A28" s="26"/>
      <c r="B28" s="26" t="str">
        <f>_xlfn.XLOOKUP(Men[[#This Row],[Nazwisko i Imię]],Licencje[Nazw i imię],Licencje[Klub],"",0)</f>
        <v/>
      </c>
      <c r="C28" s="71" t="str">
        <f>_xlfn.XLOOKUP(Men[[#This Row],[Nazwisko i Imię]],Licencje[Nazw i imię],Licencje[DataUr],"",0)</f>
        <v/>
      </c>
      <c r="D28" s="70" t="str">
        <f>_xlfn.XLOOKUP(Men[[#This Row],[Nazwisko i Imię]],Licencje[Nazw i imię],Licencje[Kat],"",0)</f>
        <v/>
      </c>
      <c r="E28" s="57">
        <f>_xlfn.XLOOKUP(Men[[#This Row],[Nazwisko i Imię]],'500 m M'!E:E,'500 m M'!G:G,0,0)</f>
        <v>0</v>
      </c>
      <c r="F28" s="57">
        <f>_xlfn.XLOOKUP(Men[[#This Row],[Nazwisko i Imię]],'1500 m M'!E:E,'1500 m M'!G:G,0,0)</f>
        <v>0</v>
      </c>
      <c r="G28" s="57">
        <f>_xlfn.XLOOKUP(Men[[#This Row],[Nazwisko i Imię]],'1000 m M'!E:E,'1000 m M'!G:G,0,0)</f>
        <v>0</v>
      </c>
      <c r="H28" s="61">
        <f>_xlfn.XLOOKUP(Men[[#This Row],[Nazwisko i Imię]],'3000 m M'!E:E,'3000 m M'!G:G,0,0)</f>
        <v>0</v>
      </c>
      <c r="I28" s="58">
        <f>_xlfn.XLOOKUP(Men[[#This Row],[Nazwisko i Imię]],'500 m M'!H:H,'500 m M'!J:J,0,0)</f>
        <v>0</v>
      </c>
      <c r="J28" s="58">
        <f>_xlfn.XLOOKUP(Men[[#This Row],[Nazwisko i Imię]],'1500 m M'!H:H,'1500 m M'!J:J,0,0)</f>
        <v>0</v>
      </c>
      <c r="K28" s="58">
        <f>_xlfn.XLOOKUP(Men[[#This Row],[Nazwisko i Imię]],'1000 m M'!H:H,'1000 m M'!J:J,0,0)</f>
        <v>0</v>
      </c>
      <c r="L28" s="58">
        <f>_xlfn.XLOOKUP(Men[[#This Row],[Nazwisko i Imię]],'3000 m M'!H:H,'3000 m M'!J:J,0,0)</f>
        <v>0</v>
      </c>
      <c r="M28" s="59">
        <f>_xlfn.XLOOKUP(Men[[#This Row],[Nazwisko i Imię]],'500 m M'!K:K,'500 m M'!M:M,0,0)</f>
        <v>0</v>
      </c>
      <c r="N28" s="59">
        <f>_xlfn.XLOOKUP(Men[[#This Row],[Nazwisko i Imię]],'1500 m M'!K:K,'1500 m M'!M:M,0,0)</f>
        <v>0</v>
      </c>
      <c r="O28" s="59">
        <f>_xlfn.XLOOKUP(Men[[#This Row],[Nazwisko i Imię]],'1000 m M'!K:K,'1000 m M'!M:M,0,0)</f>
        <v>0</v>
      </c>
      <c r="P28" s="59">
        <f>_xlfn.XLOOKUP(Men[[#This Row],[Nazwisko i Imię]],'3000 m M'!K:K,'3000 m M'!M:M,0,0)</f>
        <v>0</v>
      </c>
      <c r="Q28" s="60">
        <f>_xlfn.XLOOKUP(Men[[#This Row],[Nazwisko i Imię]],'500 m M'!N:N,'500 m M'!P:P,0,0)</f>
        <v>0</v>
      </c>
      <c r="R28" s="60">
        <f>_xlfn.XLOOKUP(Men[[#This Row],[Nazwisko i Imię]],'1500 m M'!N:N,'1500 m M'!P:P,0,0)</f>
        <v>0</v>
      </c>
      <c r="S28" s="60">
        <f>_xlfn.XLOOKUP(Men[[#This Row],[Nazwisko i Imię]],'1000 m M'!N:N,'1000 m M'!P:P,0,0)</f>
        <v>0</v>
      </c>
      <c r="T28" s="60">
        <f>_xlfn.XLOOKUP(Men[[#This Row],[Nazwisko i Imię]],'3000 m M'!N:N,'3000 m M'!P:P,0,0)</f>
        <v>0</v>
      </c>
      <c r="U28" s="53">
        <f>IF((Men[[#This Row],[500m bieg 1]]*Men[[#This Row],[500m bieg 2]]+Men[[#This Row],[500m bieg 1]]*Men[[#This Row],[500m bieg 3]]+Men[[#This Row],[500m bieg 2]]*Men[[#This Row],[500m bieg 3]]+Men[[#This Row],[500m bieg 1]]*Men[[#This Row],[500m bieg 4]]+Men[[#This Row],[500m bieg 2]]*Men[[#This Row],[500m bieg 4]]+Men[[#This Row],[500m bieg 3]]*Men[[#This Row],[500m bieg 4]])&gt;0,SUM(LARGE((E28,I28,M28,Q28),1),LARGE((E28,I28,M28,Q28),2),LARGE((E28,I28,M28,Q28),3)),0)</f>
        <v>0</v>
      </c>
      <c r="V28" s="53">
        <f>IF((Men[[#This Row],[1500m Bieg 1]]*Men[[#This Row],[1500m Bieg 2]]+Men[[#This Row],[1500m Bieg 1]]*Men[[#This Row],[1500m Bieg 3]]+Men[[#This Row],[1500m Bieg 2]]*Men[[#This Row],[1500m Bieg 3]]+Men[[#This Row],[1500m Bieg 1]]*Men[[#This Row],[1500m Bieg 4]]+Men[[#This Row],[1500m Bieg 2]]*Men[[#This Row],[1500m Bieg 4]]+Men[[#This Row],[1500m Bieg 3]]*Men[[#This Row],[1500m Bieg 4]])&gt;0,SUM(LARGE((F28,J28,N28,R28),1),LARGE((F28,J28,N28,R28),2),LARGE((F28,J28,N28,R28),3)),0)</f>
        <v>0</v>
      </c>
      <c r="W28" s="53">
        <f>IF((Men[[#This Row],[1000m bieg 1]]*Men[[#This Row],[1000m bieg 2]]+Men[[#This Row],[1000m bieg 1]]*Men[[#This Row],[1000m bieg 3]]+Men[[#This Row],[1000m bieg 2]]*Men[[#This Row],[1000m bieg 3]]+Men[[#This Row],[1000m bieg 1]]*Men[[#This Row],[1000m bieg 4]]+Men[[#This Row],[1000m bieg 2]]*Men[[#This Row],[1000m bieg 4]]+Men[[#This Row],[1000m bieg 3]]*Men[[#This Row],[1000m bieg 4]])&gt;0,SUM(LARGE((G28,K28,O28,S28),1),LARGE((G28,K28,O28,S28),2),LARGE((G28,K28,O28,S28),3)),0)</f>
        <v>0</v>
      </c>
      <c r="X28" s="53">
        <f>IF((Men[[#This Row],[3000 m bieg 1]]*Men[[#This Row],[3000 m bieg 2]]+Men[[#This Row],[3000 m bieg 1]]*Men[[#This Row],[3000 m bieg 3]]+Men[[#This Row],[3000 m bieg 2]]*Men[[#This Row],[3000 m bieg 3]]+Men[[#This Row],[3000 m bieg 1]]*Men[[#This Row],[3000 m bieg 4]]+Men[[#This Row],[3000 m bieg 2]]*Men[[#This Row],[3000 m bieg 4]]+Men[[#This Row],[3000 m bieg 3]]*Men[[#This Row],[3000 m bieg 4]])&gt;0,SUM(LARGE((H28,L28,P28,T28),1),LARGE((H28,L28,P28,T28),2),LARGE((H28,L28,P28,T28),3)),0)</f>
        <v>0</v>
      </c>
    </row>
    <row r="29" spans="1:24" x14ac:dyDescent="0.25">
      <c r="A29" s="26"/>
      <c r="B29" s="26" t="str">
        <f>_xlfn.XLOOKUP(Men[[#This Row],[Nazwisko i Imię]],Licencje[Nazw i imię],Licencje[Klub],"",0)</f>
        <v/>
      </c>
      <c r="C29" s="71" t="str">
        <f>_xlfn.XLOOKUP(Men[[#This Row],[Nazwisko i Imię]],Licencje[Nazw i imię],Licencje[DataUr],"",0)</f>
        <v/>
      </c>
      <c r="D29" s="70" t="str">
        <f>_xlfn.XLOOKUP(Men[[#This Row],[Nazwisko i Imię]],Licencje[Nazw i imię],Licencje[Kat],"",0)</f>
        <v/>
      </c>
      <c r="E29" s="57">
        <f>_xlfn.XLOOKUP(Men[[#This Row],[Nazwisko i Imię]],'500 m M'!E:E,'500 m M'!G:G,0,0)</f>
        <v>0</v>
      </c>
      <c r="F29" s="57">
        <f>_xlfn.XLOOKUP(Men[[#This Row],[Nazwisko i Imię]],'1500 m M'!E:E,'1500 m M'!G:G,0,0)</f>
        <v>0</v>
      </c>
      <c r="G29" s="57">
        <f>_xlfn.XLOOKUP(Men[[#This Row],[Nazwisko i Imię]],'1000 m M'!E:E,'1000 m M'!G:G,0,0)</f>
        <v>0</v>
      </c>
      <c r="H29" s="61">
        <f>_xlfn.XLOOKUP(Men[[#This Row],[Nazwisko i Imię]],'3000 m M'!E:E,'3000 m M'!G:G,0,0)</f>
        <v>0</v>
      </c>
      <c r="I29" s="58">
        <f>_xlfn.XLOOKUP(Men[[#This Row],[Nazwisko i Imię]],'500 m M'!H:H,'500 m M'!J:J,0,0)</f>
        <v>0</v>
      </c>
      <c r="J29" s="58">
        <f>_xlfn.XLOOKUP(Men[[#This Row],[Nazwisko i Imię]],'1500 m M'!H:H,'1500 m M'!J:J,0,0)</f>
        <v>0</v>
      </c>
      <c r="K29" s="58">
        <f>_xlfn.XLOOKUP(Men[[#This Row],[Nazwisko i Imię]],'1000 m M'!H:H,'1000 m M'!J:J,0,0)</f>
        <v>0</v>
      </c>
      <c r="L29" s="58">
        <f>_xlfn.XLOOKUP(Men[[#This Row],[Nazwisko i Imię]],'3000 m M'!H:H,'3000 m M'!J:J,0,0)</f>
        <v>0</v>
      </c>
      <c r="M29" s="59">
        <f>_xlfn.XLOOKUP(Men[[#This Row],[Nazwisko i Imię]],'500 m M'!K:K,'500 m M'!M:M,0,0)</f>
        <v>0</v>
      </c>
      <c r="N29" s="59">
        <f>_xlfn.XLOOKUP(Men[[#This Row],[Nazwisko i Imię]],'1500 m M'!K:K,'1500 m M'!M:M,0,0)</f>
        <v>0</v>
      </c>
      <c r="O29" s="59">
        <f>_xlfn.XLOOKUP(Men[[#This Row],[Nazwisko i Imię]],'1000 m M'!K:K,'1000 m M'!M:M,0,0)</f>
        <v>0</v>
      </c>
      <c r="P29" s="59">
        <f>_xlfn.XLOOKUP(Men[[#This Row],[Nazwisko i Imię]],'3000 m M'!K:K,'3000 m M'!M:M,0,0)</f>
        <v>0</v>
      </c>
      <c r="Q29" s="60">
        <f>_xlfn.XLOOKUP(Men[[#This Row],[Nazwisko i Imię]],'500 m M'!N:N,'500 m M'!P:P,0,0)</f>
        <v>0</v>
      </c>
      <c r="R29" s="60">
        <f>_xlfn.XLOOKUP(Men[[#This Row],[Nazwisko i Imię]],'1500 m M'!N:N,'1500 m M'!P:P,0,0)</f>
        <v>0</v>
      </c>
      <c r="S29" s="60">
        <f>_xlfn.XLOOKUP(Men[[#This Row],[Nazwisko i Imię]],'1000 m M'!N:N,'1000 m M'!P:P,0,0)</f>
        <v>0</v>
      </c>
      <c r="T29" s="60">
        <f>_xlfn.XLOOKUP(Men[[#This Row],[Nazwisko i Imię]],'3000 m M'!N:N,'3000 m M'!P:P,0,0)</f>
        <v>0</v>
      </c>
      <c r="U29" s="53">
        <f>IF((Men[[#This Row],[500m bieg 1]]*Men[[#This Row],[500m bieg 2]]+Men[[#This Row],[500m bieg 1]]*Men[[#This Row],[500m bieg 3]]+Men[[#This Row],[500m bieg 2]]*Men[[#This Row],[500m bieg 3]]+Men[[#This Row],[500m bieg 1]]*Men[[#This Row],[500m bieg 4]]+Men[[#This Row],[500m bieg 2]]*Men[[#This Row],[500m bieg 4]]+Men[[#This Row],[500m bieg 3]]*Men[[#This Row],[500m bieg 4]])&gt;0,SUM(LARGE((E29,I29,M29,Q29),1),LARGE((E29,I29,M29,Q29),2),LARGE((E29,I29,M29,Q29),3)),0)</f>
        <v>0</v>
      </c>
      <c r="V29" s="53">
        <f>IF((Men[[#This Row],[1500m Bieg 1]]*Men[[#This Row],[1500m Bieg 2]]+Men[[#This Row],[1500m Bieg 1]]*Men[[#This Row],[1500m Bieg 3]]+Men[[#This Row],[1500m Bieg 2]]*Men[[#This Row],[1500m Bieg 3]]+Men[[#This Row],[1500m Bieg 1]]*Men[[#This Row],[1500m Bieg 4]]+Men[[#This Row],[1500m Bieg 2]]*Men[[#This Row],[1500m Bieg 4]]+Men[[#This Row],[1500m Bieg 3]]*Men[[#This Row],[1500m Bieg 4]])&gt;0,SUM(LARGE((F29,J29,N29,R29),1),LARGE((F29,J29,N29,R29),2),LARGE((F29,J29,N29,R29),3)),0)</f>
        <v>0</v>
      </c>
      <c r="W29" s="53">
        <f>IF((Men[[#This Row],[1000m bieg 1]]*Men[[#This Row],[1000m bieg 2]]+Men[[#This Row],[1000m bieg 1]]*Men[[#This Row],[1000m bieg 3]]+Men[[#This Row],[1000m bieg 2]]*Men[[#This Row],[1000m bieg 3]]+Men[[#This Row],[1000m bieg 1]]*Men[[#This Row],[1000m bieg 4]]+Men[[#This Row],[1000m bieg 2]]*Men[[#This Row],[1000m bieg 4]]+Men[[#This Row],[1000m bieg 3]]*Men[[#This Row],[1000m bieg 4]])&gt;0,SUM(LARGE((G29,K29,O29,S29),1),LARGE((G29,K29,O29,S29),2),LARGE((G29,K29,O29,S29),3)),0)</f>
        <v>0</v>
      </c>
      <c r="X29" s="53">
        <f>IF((Men[[#This Row],[3000 m bieg 1]]*Men[[#This Row],[3000 m bieg 2]]+Men[[#This Row],[3000 m bieg 1]]*Men[[#This Row],[3000 m bieg 3]]+Men[[#This Row],[3000 m bieg 2]]*Men[[#This Row],[3000 m bieg 3]]+Men[[#This Row],[3000 m bieg 1]]*Men[[#This Row],[3000 m bieg 4]]+Men[[#This Row],[3000 m bieg 2]]*Men[[#This Row],[3000 m bieg 4]]+Men[[#This Row],[3000 m bieg 3]]*Men[[#This Row],[3000 m bieg 4]])&gt;0,SUM(LARGE((H29,L29,P29,T29),1),LARGE((H29,L29,P29,T29),2),LARGE((H29,L29,P29,T29),3)),0)</f>
        <v>0</v>
      </c>
    </row>
    <row r="30" spans="1:24" x14ac:dyDescent="0.25">
      <c r="A30" s="26"/>
      <c r="B30" s="26" t="str">
        <f>_xlfn.XLOOKUP(Men[[#This Row],[Nazwisko i Imię]],Licencje[Nazw i imię],Licencje[Klub],"",0)</f>
        <v/>
      </c>
      <c r="C30" s="71" t="str">
        <f>_xlfn.XLOOKUP(Men[[#This Row],[Nazwisko i Imię]],Licencje[Nazw i imię],Licencje[DataUr],"",0)</f>
        <v/>
      </c>
      <c r="D30" s="70" t="str">
        <f>_xlfn.XLOOKUP(Men[[#This Row],[Nazwisko i Imię]],Licencje[Nazw i imię],Licencje[Kat],"",0)</f>
        <v/>
      </c>
      <c r="E30" s="57">
        <f>_xlfn.XLOOKUP(Men[[#This Row],[Nazwisko i Imię]],'500 m M'!E:E,'500 m M'!G:G,0,0)</f>
        <v>0</v>
      </c>
      <c r="F30" s="57">
        <f>_xlfn.XLOOKUP(Men[[#This Row],[Nazwisko i Imię]],'1500 m M'!E:E,'1500 m M'!G:G,0,0)</f>
        <v>0</v>
      </c>
      <c r="G30" s="57">
        <f>_xlfn.XLOOKUP(Men[[#This Row],[Nazwisko i Imię]],'1000 m M'!E:E,'1000 m M'!G:G,0,0)</f>
        <v>0</v>
      </c>
      <c r="H30" s="61">
        <f>_xlfn.XLOOKUP(Men[[#This Row],[Nazwisko i Imię]],'3000 m M'!E:E,'3000 m M'!G:G,0,0)</f>
        <v>0</v>
      </c>
      <c r="I30" s="58">
        <f>_xlfn.XLOOKUP(Men[[#This Row],[Nazwisko i Imię]],'500 m M'!H:H,'500 m M'!J:J,0,0)</f>
        <v>0</v>
      </c>
      <c r="J30" s="58">
        <f>_xlfn.XLOOKUP(Men[[#This Row],[Nazwisko i Imię]],'1500 m M'!H:H,'1500 m M'!J:J,0,0)</f>
        <v>0</v>
      </c>
      <c r="K30" s="58">
        <f>_xlfn.XLOOKUP(Men[[#This Row],[Nazwisko i Imię]],'1000 m M'!H:H,'1000 m M'!J:J,0,0)</f>
        <v>0</v>
      </c>
      <c r="L30" s="58">
        <f>_xlfn.XLOOKUP(Men[[#This Row],[Nazwisko i Imię]],'3000 m M'!H:H,'3000 m M'!J:J,0,0)</f>
        <v>0</v>
      </c>
      <c r="M30" s="59">
        <f>_xlfn.XLOOKUP(Men[[#This Row],[Nazwisko i Imię]],'500 m M'!K:K,'500 m M'!M:M,0,0)</f>
        <v>0</v>
      </c>
      <c r="N30" s="59">
        <f>_xlfn.XLOOKUP(Men[[#This Row],[Nazwisko i Imię]],'1500 m M'!K:K,'1500 m M'!M:M,0,0)</f>
        <v>0</v>
      </c>
      <c r="O30" s="59">
        <f>_xlfn.XLOOKUP(Men[[#This Row],[Nazwisko i Imię]],'1000 m M'!K:K,'1000 m M'!M:M,0,0)</f>
        <v>0</v>
      </c>
      <c r="P30" s="59">
        <f>_xlfn.XLOOKUP(Men[[#This Row],[Nazwisko i Imię]],'3000 m M'!K:K,'3000 m M'!M:M,0,0)</f>
        <v>0</v>
      </c>
      <c r="Q30" s="60">
        <f>_xlfn.XLOOKUP(Men[[#This Row],[Nazwisko i Imię]],'500 m M'!N:N,'500 m M'!P:P,0,0)</f>
        <v>0</v>
      </c>
      <c r="R30" s="60">
        <f>_xlfn.XLOOKUP(Men[[#This Row],[Nazwisko i Imię]],'1500 m M'!N:N,'1500 m M'!P:P,0,0)</f>
        <v>0</v>
      </c>
      <c r="S30" s="60">
        <f>_xlfn.XLOOKUP(Men[[#This Row],[Nazwisko i Imię]],'1000 m M'!N:N,'1000 m M'!P:P,0,0)</f>
        <v>0</v>
      </c>
      <c r="T30" s="60">
        <f>_xlfn.XLOOKUP(Men[[#This Row],[Nazwisko i Imię]],'3000 m M'!N:N,'3000 m M'!P:P,0,0)</f>
        <v>0</v>
      </c>
      <c r="U30" s="53">
        <f>IF((Men[[#This Row],[500m bieg 1]]*Men[[#This Row],[500m bieg 2]]+Men[[#This Row],[500m bieg 1]]*Men[[#This Row],[500m bieg 3]]+Men[[#This Row],[500m bieg 2]]*Men[[#This Row],[500m bieg 3]]+Men[[#This Row],[500m bieg 1]]*Men[[#This Row],[500m bieg 4]]+Men[[#This Row],[500m bieg 2]]*Men[[#This Row],[500m bieg 4]]+Men[[#This Row],[500m bieg 3]]*Men[[#This Row],[500m bieg 4]])&gt;0,SUM(LARGE((E30,I30,M30,Q30),1),LARGE((E30,I30,M30,Q30),2),LARGE((E30,I30,M30,Q30),3)),0)</f>
        <v>0</v>
      </c>
      <c r="V30" s="53">
        <f>IF((Men[[#This Row],[1500m Bieg 1]]*Men[[#This Row],[1500m Bieg 2]]+Men[[#This Row],[1500m Bieg 1]]*Men[[#This Row],[1500m Bieg 3]]+Men[[#This Row],[1500m Bieg 2]]*Men[[#This Row],[1500m Bieg 3]]+Men[[#This Row],[1500m Bieg 1]]*Men[[#This Row],[1500m Bieg 4]]+Men[[#This Row],[1500m Bieg 2]]*Men[[#This Row],[1500m Bieg 4]]+Men[[#This Row],[1500m Bieg 3]]*Men[[#This Row],[1500m Bieg 4]])&gt;0,SUM(LARGE((F30,J30,N30,R30),1),LARGE((F30,J30,N30,R30),2),LARGE((F30,J30,N30,R30),3)),0)</f>
        <v>0</v>
      </c>
      <c r="W30" s="53">
        <f>IF((Men[[#This Row],[1000m bieg 1]]*Men[[#This Row],[1000m bieg 2]]+Men[[#This Row],[1000m bieg 1]]*Men[[#This Row],[1000m bieg 3]]+Men[[#This Row],[1000m bieg 2]]*Men[[#This Row],[1000m bieg 3]]+Men[[#This Row],[1000m bieg 1]]*Men[[#This Row],[1000m bieg 4]]+Men[[#This Row],[1000m bieg 2]]*Men[[#This Row],[1000m bieg 4]]+Men[[#This Row],[1000m bieg 3]]*Men[[#This Row],[1000m bieg 4]])&gt;0,SUM(LARGE((G30,K30,O30,S30),1),LARGE((G30,K30,O30,S30),2),LARGE((G30,K30,O30,S30),3)),0)</f>
        <v>0</v>
      </c>
      <c r="X30" s="53">
        <f>IF((Men[[#This Row],[3000 m bieg 1]]*Men[[#This Row],[3000 m bieg 2]]+Men[[#This Row],[3000 m bieg 1]]*Men[[#This Row],[3000 m bieg 3]]+Men[[#This Row],[3000 m bieg 2]]*Men[[#This Row],[3000 m bieg 3]]+Men[[#This Row],[3000 m bieg 1]]*Men[[#This Row],[3000 m bieg 4]]+Men[[#This Row],[3000 m bieg 2]]*Men[[#This Row],[3000 m bieg 4]]+Men[[#This Row],[3000 m bieg 3]]*Men[[#This Row],[3000 m bieg 4]])&gt;0,SUM(LARGE((H30,L30,P30,T30),1),LARGE((H30,L30,P30,T30),2),LARGE((H30,L30,P30,T30),3)),0)</f>
        <v>0</v>
      </c>
    </row>
    <row r="31" spans="1:24" x14ac:dyDescent="0.25">
      <c r="A31" s="26"/>
      <c r="B31" s="26" t="str">
        <f>_xlfn.XLOOKUP(Men[[#This Row],[Nazwisko i Imię]],Licencje[Nazw i imię],Licencje[Klub],"",0)</f>
        <v/>
      </c>
      <c r="C31" s="71" t="str">
        <f>_xlfn.XLOOKUP(Men[[#This Row],[Nazwisko i Imię]],Licencje[Nazw i imię],Licencje[DataUr],"",0)</f>
        <v/>
      </c>
      <c r="D31" s="70" t="str">
        <f>_xlfn.XLOOKUP(Men[[#This Row],[Nazwisko i Imię]],Licencje[Nazw i imię],Licencje[Kat],"",0)</f>
        <v/>
      </c>
      <c r="E31" s="57">
        <f>_xlfn.XLOOKUP(Men[[#This Row],[Nazwisko i Imię]],'500 m M'!E:E,'500 m M'!G:G,0,0)</f>
        <v>0</v>
      </c>
      <c r="F31" s="57">
        <f>_xlfn.XLOOKUP(Men[[#This Row],[Nazwisko i Imię]],'1500 m M'!E:E,'1500 m M'!G:G,0,0)</f>
        <v>0</v>
      </c>
      <c r="G31" s="57">
        <f>_xlfn.XLOOKUP(Men[[#This Row],[Nazwisko i Imię]],'1000 m M'!E:E,'1000 m M'!G:G,0,0)</f>
        <v>0</v>
      </c>
      <c r="H31" s="61">
        <f>_xlfn.XLOOKUP(Men[[#This Row],[Nazwisko i Imię]],'3000 m M'!E:E,'3000 m M'!G:G,0,0)</f>
        <v>0</v>
      </c>
      <c r="I31" s="58">
        <f>_xlfn.XLOOKUP(Men[[#This Row],[Nazwisko i Imię]],'500 m M'!H:H,'500 m M'!J:J,0,0)</f>
        <v>0</v>
      </c>
      <c r="J31" s="58">
        <f>_xlfn.XLOOKUP(Men[[#This Row],[Nazwisko i Imię]],'1500 m M'!H:H,'1500 m M'!J:J,0,0)</f>
        <v>0</v>
      </c>
      <c r="K31" s="58">
        <f>_xlfn.XLOOKUP(Men[[#This Row],[Nazwisko i Imię]],'1000 m M'!H:H,'1000 m M'!J:J,0,0)</f>
        <v>0</v>
      </c>
      <c r="L31" s="58">
        <f>_xlfn.XLOOKUP(Men[[#This Row],[Nazwisko i Imię]],'3000 m M'!H:H,'3000 m M'!J:J,0,0)</f>
        <v>0</v>
      </c>
      <c r="M31" s="59">
        <f>_xlfn.XLOOKUP(Men[[#This Row],[Nazwisko i Imię]],'500 m M'!K:K,'500 m M'!M:M,0,0)</f>
        <v>0</v>
      </c>
      <c r="N31" s="59">
        <f>_xlfn.XLOOKUP(Men[[#This Row],[Nazwisko i Imię]],'1500 m M'!K:K,'1500 m M'!M:M,0,0)</f>
        <v>0</v>
      </c>
      <c r="O31" s="59">
        <f>_xlfn.XLOOKUP(Men[[#This Row],[Nazwisko i Imię]],'1000 m M'!K:K,'1000 m M'!M:M,0,0)</f>
        <v>0</v>
      </c>
      <c r="P31" s="59">
        <f>_xlfn.XLOOKUP(Men[[#This Row],[Nazwisko i Imię]],'3000 m M'!K:K,'3000 m M'!M:M,0,0)</f>
        <v>0</v>
      </c>
      <c r="Q31" s="60">
        <f>_xlfn.XLOOKUP(Men[[#This Row],[Nazwisko i Imię]],'500 m M'!N:N,'500 m M'!P:P,0,0)</f>
        <v>0</v>
      </c>
      <c r="R31" s="60">
        <f>_xlfn.XLOOKUP(Men[[#This Row],[Nazwisko i Imię]],'1500 m M'!N:N,'1500 m M'!P:P,0,0)</f>
        <v>0</v>
      </c>
      <c r="S31" s="60">
        <f>_xlfn.XLOOKUP(Men[[#This Row],[Nazwisko i Imię]],'1000 m M'!N:N,'1000 m M'!P:P,0,0)</f>
        <v>0</v>
      </c>
      <c r="T31" s="60">
        <f>_xlfn.XLOOKUP(Men[[#This Row],[Nazwisko i Imię]],'3000 m M'!N:N,'3000 m M'!P:P,0,0)</f>
        <v>0</v>
      </c>
      <c r="U31" s="53">
        <f>IF((Men[[#This Row],[500m bieg 1]]*Men[[#This Row],[500m bieg 2]]+Men[[#This Row],[500m bieg 1]]*Men[[#This Row],[500m bieg 3]]+Men[[#This Row],[500m bieg 2]]*Men[[#This Row],[500m bieg 3]]+Men[[#This Row],[500m bieg 1]]*Men[[#This Row],[500m bieg 4]]+Men[[#This Row],[500m bieg 2]]*Men[[#This Row],[500m bieg 4]]+Men[[#This Row],[500m bieg 3]]*Men[[#This Row],[500m bieg 4]])&gt;0,SUM(LARGE((E31,I31,M31,Q31),1),LARGE((E31,I31,M31,Q31),2),LARGE((E31,I31,M31,Q31),3)),0)</f>
        <v>0</v>
      </c>
      <c r="V31" s="53">
        <f>IF((Men[[#This Row],[1500m Bieg 1]]*Men[[#This Row],[1500m Bieg 2]]+Men[[#This Row],[1500m Bieg 1]]*Men[[#This Row],[1500m Bieg 3]]+Men[[#This Row],[1500m Bieg 2]]*Men[[#This Row],[1500m Bieg 3]]+Men[[#This Row],[1500m Bieg 1]]*Men[[#This Row],[1500m Bieg 4]]+Men[[#This Row],[1500m Bieg 2]]*Men[[#This Row],[1500m Bieg 4]]+Men[[#This Row],[1500m Bieg 3]]*Men[[#This Row],[1500m Bieg 4]])&gt;0,SUM(LARGE((F31,J31,N31,R31),1),LARGE((F31,J31,N31,R31),2),LARGE((F31,J31,N31,R31),3)),0)</f>
        <v>0</v>
      </c>
      <c r="W31" s="53">
        <f>IF((Men[[#This Row],[1000m bieg 1]]*Men[[#This Row],[1000m bieg 2]]+Men[[#This Row],[1000m bieg 1]]*Men[[#This Row],[1000m bieg 3]]+Men[[#This Row],[1000m bieg 2]]*Men[[#This Row],[1000m bieg 3]]+Men[[#This Row],[1000m bieg 1]]*Men[[#This Row],[1000m bieg 4]]+Men[[#This Row],[1000m bieg 2]]*Men[[#This Row],[1000m bieg 4]]+Men[[#This Row],[1000m bieg 3]]*Men[[#This Row],[1000m bieg 4]])&gt;0,SUM(LARGE((G31,K31,O31,S31),1),LARGE((G31,K31,O31,S31),2),LARGE((G31,K31,O31,S31),3)),0)</f>
        <v>0</v>
      </c>
      <c r="X31" s="53">
        <f>IF((Men[[#This Row],[3000 m bieg 1]]*Men[[#This Row],[3000 m bieg 2]]+Men[[#This Row],[3000 m bieg 1]]*Men[[#This Row],[3000 m bieg 3]]+Men[[#This Row],[3000 m bieg 2]]*Men[[#This Row],[3000 m bieg 3]]+Men[[#This Row],[3000 m bieg 1]]*Men[[#This Row],[3000 m bieg 4]]+Men[[#This Row],[3000 m bieg 2]]*Men[[#This Row],[3000 m bieg 4]]+Men[[#This Row],[3000 m bieg 3]]*Men[[#This Row],[3000 m bieg 4]])&gt;0,SUM(LARGE((H31,L31,P31,T31),1),LARGE((H31,L31,P31,T31),2),LARGE((H31,L31,P31,T31),3)),0)</f>
        <v>0</v>
      </c>
    </row>
    <row r="32" spans="1:24" x14ac:dyDescent="0.25">
      <c r="A32" s="32"/>
      <c r="B32" s="26" t="str">
        <f>_xlfn.XLOOKUP(Men[[#This Row],[Nazwisko i Imię]],Licencje[Nazw i imię],Licencje[Klub],"",0)</f>
        <v/>
      </c>
      <c r="C32" s="71" t="str">
        <f>_xlfn.XLOOKUP(Men[[#This Row],[Nazwisko i Imię]],Licencje[Nazw i imię],Licencje[DataUr],"",0)</f>
        <v/>
      </c>
      <c r="D32" s="70" t="str">
        <f>_xlfn.XLOOKUP(Men[[#This Row],[Nazwisko i Imię]],Licencje[Nazw i imię],Licencje[Kat],"",0)</f>
        <v/>
      </c>
      <c r="E32" s="57">
        <f>_xlfn.XLOOKUP(Men[[#This Row],[Nazwisko i Imię]],'500 m M'!E:E,'500 m M'!G:G,0,0)</f>
        <v>0</v>
      </c>
      <c r="F32" s="57">
        <f>_xlfn.XLOOKUP(Men[[#This Row],[Nazwisko i Imię]],'1500 m M'!E:E,'1500 m M'!G:G,0,0)</f>
        <v>0</v>
      </c>
      <c r="G32" s="57">
        <f>_xlfn.XLOOKUP(Men[[#This Row],[Nazwisko i Imię]],'1000 m M'!E:E,'1000 m M'!G:G,0,0)</f>
        <v>0</v>
      </c>
      <c r="H32" s="61">
        <f>_xlfn.XLOOKUP(Men[[#This Row],[Nazwisko i Imię]],'3000 m M'!E:E,'3000 m M'!G:G,0,0)</f>
        <v>0</v>
      </c>
      <c r="I32" s="58">
        <f>_xlfn.XLOOKUP(Men[[#This Row],[Nazwisko i Imię]],'500 m M'!H:H,'500 m M'!J:J,0,0)</f>
        <v>0</v>
      </c>
      <c r="J32" s="58">
        <f>_xlfn.XLOOKUP(Men[[#This Row],[Nazwisko i Imię]],'1500 m M'!H:H,'1500 m M'!J:J,0,0)</f>
        <v>0</v>
      </c>
      <c r="K32" s="58">
        <f>_xlfn.XLOOKUP(Men[[#This Row],[Nazwisko i Imię]],'1000 m M'!H:H,'1000 m M'!J:J,0,0)</f>
        <v>0</v>
      </c>
      <c r="L32" s="58">
        <f>_xlfn.XLOOKUP(Men[[#This Row],[Nazwisko i Imię]],'3000 m M'!H:H,'3000 m M'!J:J,0,0)</f>
        <v>0</v>
      </c>
      <c r="M32" s="59">
        <f>_xlfn.XLOOKUP(Men[[#This Row],[Nazwisko i Imię]],'500 m M'!K:K,'500 m M'!M:M,0,0)</f>
        <v>0</v>
      </c>
      <c r="N32" s="59">
        <f>_xlfn.XLOOKUP(Men[[#This Row],[Nazwisko i Imię]],'1500 m M'!K:K,'1500 m M'!M:M,0,0)</f>
        <v>0</v>
      </c>
      <c r="O32" s="59">
        <f>_xlfn.XLOOKUP(Men[[#This Row],[Nazwisko i Imię]],'1000 m M'!K:K,'1000 m M'!M:M,0,0)</f>
        <v>0</v>
      </c>
      <c r="P32" s="59">
        <f>_xlfn.XLOOKUP(Men[[#This Row],[Nazwisko i Imię]],'3000 m M'!K:K,'3000 m M'!M:M,0,0)</f>
        <v>0</v>
      </c>
      <c r="Q32" s="60">
        <f>_xlfn.XLOOKUP(Men[[#This Row],[Nazwisko i Imię]],'500 m M'!N:N,'500 m M'!P:P,0,0)</f>
        <v>0</v>
      </c>
      <c r="R32" s="60">
        <f>_xlfn.XLOOKUP(Men[[#This Row],[Nazwisko i Imię]],'1500 m M'!N:N,'1500 m M'!P:P,0,0)</f>
        <v>0</v>
      </c>
      <c r="S32" s="60">
        <f>_xlfn.XLOOKUP(Men[[#This Row],[Nazwisko i Imię]],'1000 m M'!N:N,'1000 m M'!P:P,0,0)</f>
        <v>0</v>
      </c>
      <c r="T32" s="60">
        <f>_xlfn.XLOOKUP(Men[[#This Row],[Nazwisko i Imię]],'3000 m M'!N:N,'3000 m M'!P:P,0,0)</f>
        <v>0</v>
      </c>
      <c r="U32" s="53">
        <f>IF((Men[[#This Row],[500m bieg 1]]*Men[[#This Row],[500m bieg 2]]+Men[[#This Row],[500m bieg 1]]*Men[[#This Row],[500m bieg 3]]+Men[[#This Row],[500m bieg 2]]*Men[[#This Row],[500m bieg 3]]+Men[[#This Row],[500m bieg 1]]*Men[[#This Row],[500m bieg 4]]+Men[[#This Row],[500m bieg 2]]*Men[[#This Row],[500m bieg 4]]+Men[[#This Row],[500m bieg 3]]*Men[[#This Row],[500m bieg 4]])&gt;0,SUM(LARGE((E32,I32,M32,Q32),1),LARGE((E32,I32,M32,Q32),2),LARGE((E32,I32,M32,Q32),3)),0)</f>
        <v>0</v>
      </c>
      <c r="V32" s="53">
        <f>IF((Men[[#This Row],[1500m Bieg 1]]*Men[[#This Row],[1500m Bieg 2]]+Men[[#This Row],[1500m Bieg 1]]*Men[[#This Row],[1500m Bieg 3]]+Men[[#This Row],[1500m Bieg 2]]*Men[[#This Row],[1500m Bieg 3]]+Men[[#This Row],[1500m Bieg 1]]*Men[[#This Row],[1500m Bieg 4]]+Men[[#This Row],[1500m Bieg 2]]*Men[[#This Row],[1500m Bieg 4]]+Men[[#This Row],[1500m Bieg 3]]*Men[[#This Row],[1500m Bieg 4]])&gt;0,SUM(LARGE((F32,J32,N32,R32),1),LARGE((F32,J32,N32,R32),2),LARGE((F32,J32,N32,R32),3)),0)</f>
        <v>0</v>
      </c>
      <c r="W32" s="53">
        <f>IF((Men[[#This Row],[1000m bieg 1]]*Men[[#This Row],[1000m bieg 2]]+Men[[#This Row],[1000m bieg 1]]*Men[[#This Row],[1000m bieg 3]]+Men[[#This Row],[1000m bieg 2]]*Men[[#This Row],[1000m bieg 3]]+Men[[#This Row],[1000m bieg 1]]*Men[[#This Row],[1000m bieg 4]]+Men[[#This Row],[1000m bieg 2]]*Men[[#This Row],[1000m bieg 4]]+Men[[#This Row],[1000m bieg 3]]*Men[[#This Row],[1000m bieg 4]])&gt;0,SUM(LARGE((G32,K32,O32,S32),1),LARGE((G32,K32,O32,S32),2),LARGE((G32,K32,O32,S32),3)),0)</f>
        <v>0</v>
      </c>
      <c r="X32" s="53">
        <f>IF((Men[[#This Row],[3000 m bieg 1]]*Men[[#This Row],[3000 m bieg 2]]+Men[[#This Row],[3000 m bieg 1]]*Men[[#This Row],[3000 m bieg 3]]+Men[[#This Row],[3000 m bieg 2]]*Men[[#This Row],[3000 m bieg 3]]+Men[[#This Row],[3000 m bieg 1]]*Men[[#This Row],[3000 m bieg 4]]+Men[[#This Row],[3000 m bieg 2]]*Men[[#This Row],[3000 m bieg 4]]+Men[[#This Row],[3000 m bieg 3]]*Men[[#This Row],[3000 m bieg 4]])&gt;0,SUM(LARGE((H32,L32,P32,T32),1),LARGE((H32,L32,P32,T32),2),LARGE((H32,L32,P32,T32),3)),0)</f>
        <v>0</v>
      </c>
    </row>
    <row r="33" spans="1:24" x14ac:dyDescent="0.25">
      <c r="A33" s="26"/>
      <c r="B33" s="26" t="str">
        <f>_xlfn.XLOOKUP(Men[[#This Row],[Nazwisko i Imię]],Licencje[Nazw i imię],Licencje[Klub],"",0)</f>
        <v/>
      </c>
      <c r="C33" s="71" t="str">
        <f>_xlfn.XLOOKUP(Men[[#This Row],[Nazwisko i Imię]],Licencje[Nazw i imię],Licencje[DataUr],"",0)</f>
        <v/>
      </c>
      <c r="D33" s="70" t="str">
        <f>_xlfn.XLOOKUP(Men[[#This Row],[Nazwisko i Imię]],Licencje[Nazw i imię],Licencje[Kat],"",0)</f>
        <v/>
      </c>
      <c r="E33" s="57">
        <f>_xlfn.XLOOKUP(Men[[#This Row],[Nazwisko i Imię]],'500 m M'!E:E,'500 m M'!G:G,0,0)</f>
        <v>0</v>
      </c>
      <c r="F33" s="57">
        <f>_xlfn.XLOOKUP(Men[[#This Row],[Nazwisko i Imię]],'1500 m M'!E:E,'1500 m M'!G:G,0,0)</f>
        <v>0</v>
      </c>
      <c r="G33" s="57">
        <f>_xlfn.XLOOKUP(Men[[#This Row],[Nazwisko i Imię]],'1000 m M'!E:E,'1000 m M'!G:G,0,0)</f>
        <v>0</v>
      </c>
      <c r="H33" s="61">
        <f>_xlfn.XLOOKUP(Men[[#This Row],[Nazwisko i Imię]],'3000 m M'!E:E,'3000 m M'!G:G,0,0)</f>
        <v>0</v>
      </c>
      <c r="I33" s="58">
        <f>_xlfn.XLOOKUP(Men[[#This Row],[Nazwisko i Imię]],'500 m M'!H:H,'500 m M'!J:J,0,0)</f>
        <v>0</v>
      </c>
      <c r="J33" s="58">
        <f>_xlfn.XLOOKUP(Men[[#This Row],[Nazwisko i Imię]],'1500 m M'!H:H,'1500 m M'!J:J,0,0)</f>
        <v>0</v>
      </c>
      <c r="K33" s="58">
        <f>_xlfn.XLOOKUP(Men[[#This Row],[Nazwisko i Imię]],'1000 m M'!H:H,'1000 m M'!J:J,0,0)</f>
        <v>0</v>
      </c>
      <c r="L33" s="58">
        <f>_xlfn.XLOOKUP(Men[[#This Row],[Nazwisko i Imię]],'3000 m M'!H:H,'3000 m M'!J:J,0,0)</f>
        <v>0</v>
      </c>
      <c r="M33" s="59">
        <f>_xlfn.XLOOKUP(Men[[#This Row],[Nazwisko i Imię]],'500 m M'!K:K,'500 m M'!M:M,0,0)</f>
        <v>0</v>
      </c>
      <c r="N33" s="59">
        <f>_xlfn.XLOOKUP(Men[[#This Row],[Nazwisko i Imię]],'1500 m M'!K:K,'1500 m M'!M:M,0,0)</f>
        <v>0</v>
      </c>
      <c r="O33" s="59">
        <f>_xlfn.XLOOKUP(Men[[#This Row],[Nazwisko i Imię]],'1000 m M'!K:K,'1000 m M'!M:M,0,0)</f>
        <v>0</v>
      </c>
      <c r="P33" s="59">
        <f>_xlfn.XLOOKUP(Men[[#This Row],[Nazwisko i Imię]],'3000 m M'!K:K,'3000 m M'!M:M,0,0)</f>
        <v>0</v>
      </c>
      <c r="Q33" s="60">
        <f>_xlfn.XLOOKUP(Men[[#This Row],[Nazwisko i Imię]],'500 m M'!N:N,'500 m M'!P:P,0,0)</f>
        <v>0</v>
      </c>
      <c r="R33" s="60">
        <f>_xlfn.XLOOKUP(Men[[#This Row],[Nazwisko i Imię]],'1500 m M'!N:N,'1500 m M'!P:P,0,0)</f>
        <v>0</v>
      </c>
      <c r="S33" s="60">
        <f>_xlfn.XLOOKUP(Men[[#This Row],[Nazwisko i Imię]],'1000 m M'!N:N,'1000 m M'!P:P,0,0)</f>
        <v>0</v>
      </c>
      <c r="T33" s="60">
        <f>_xlfn.XLOOKUP(Men[[#This Row],[Nazwisko i Imię]],'3000 m M'!N:N,'3000 m M'!P:P,0,0)</f>
        <v>0</v>
      </c>
      <c r="U33" s="53">
        <f>IF((Men[[#This Row],[500m bieg 1]]*Men[[#This Row],[500m bieg 2]]+Men[[#This Row],[500m bieg 1]]*Men[[#This Row],[500m bieg 3]]+Men[[#This Row],[500m bieg 2]]*Men[[#This Row],[500m bieg 3]]+Men[[#This Row],[500m bieg 1]]*Men[[#This Row],[500m bieg 4]]+Men[[#This Row],[500m bieg 2]]*Men[[#This Row],[500m bieg 4]]+Men[[#This Row],[500m bieg 3]]*Men[[#This Row],[500m bieg 4]])&gt;0,SUM(LARGE((E33,I33,M33,Q33),1),LARGE((E33,I33,M33,Q33),2),LARGE((E33,I33,M33,Q33),3)),0)</f>
        <v>0</v>
      </c>
      <c r="V33" s="53">
        <f>IF((Men[[#This Row],[1500m Bieg 1]]*Men[[#This Row],[1500m Bieg 2]]+Men[[#This Row],[1500m Bieg 1]]*Men[[#This Row],[1500m Bieg 3]]+Men[[#This Row],[1500m Bieg 2]]*Men[[#This Row],[1500m Bieg 3]]+Men[[#This Row],[1500m Bieg 1]]*Men[[#This Row],[1500m Bieg 4]]+Men[[#This Row],[1500m Bieg 2]]*Men[[#This Row],[1500m Bieg 4]]+Men[[#This Row],[1500m Bieg 3]]*Men[[#This Row],[1500m Bieg 4]])&gt;0,SUM(LARGE((F33,J33,N33,R33),1),LARGE((F33,J33,N33,R33),2),LARGE((F33,J33,N33,R33),3)),0)</f>
        <v>0</v>
      </c>
      <c r="W33" s="53">
        <f>IF((Men[[#This Row],[1000m bieg 1]]*Men[[#This Row],[1000m bieg 2]]+Men[[#This Row],[1000m bieg 1]]*Men[[#This Row],[1000m bieg 3]]+Men[[#This Row],[1000m bieg 2]]*Men[[#This Row],[1000m bieg 3]]+Men[[#This Row],[1000m bieg 1]]*Men[[#This Row],[1000m bieg 4]]+Men[[#This Row],[1000m bieg 2]]*Men[[#This Row],[1000m bieg 4]]+Men[[#This Row],[1000m bieg 3]]*Men[[#This Row],[1000m bieg 4]])&gt;0,SUM(LARGE((G33,K33,O33,S33),1),LARGE((G33,K33,O33,S33),2),LARGE((G33,K33,O33,S33),3)),0)</f>
        <v>0</v>
      </c>
      <c r="X33" s="53">
        <f>IF((Men[[#This Row],[3000 m bieg 1]]*Men[[#This Row],[3000 m bieg 2]]+Men[[#This Row],[3000 m bieg 1]]*Men[[#This Row],[3000 m bieg 3]]+Men[[#This Row],[3000 m bieg 2]]*Men[[#This Row],[3000 m bieg 3]]+Men[[#This Row],[3000 m bieg 1]]*Men[[#This Row],[3000 m bieg 4]]+Men[[#This Row],[3000 m bieg 2]]*Men[[#This Row],[3000 m bieg 4]]+Men[[#This Row],[3000 m bieg 3]]*Men[[#This Row],[3000 m bieg 4]])&gt;0,SUM(LARGE((H33,L33,P33,T33),1),LARGE((H33,L33,P33,T33),2),LARGE((H33,L33,P33,T33),3)),0)</f>
        <v>0</v>
      </c>
    </row>
    <row r="34" spans="1:24" x14ac:dyDescent="0.25">
      <c r="A34" s="26"/>
      <c r="B34" s="26" t="str">
        <f>_xlfn.XLOOKUP(Men[[#This Row],[Nazwisko i Imię]],Licencje[Nazw i imię],Licencje[Klub],"",0)</f>
        <v/>
      </c>
      <c r="C34" s="71" t="str">
        <f>_xlfn.XLOOKUP(Men[[#This Row],[Nazwisko i Imię]],Licencje[Nazw i imię],Licencje[DataUr],"",0)</f>
        <v/>
      </c>
      <c r="D34" s="70" t="str">
        <f>_xlfn.XLOOKUP(Men[[#This Row],[Nazwisko i Imię]],Licencje[Nazw i imię],Licencje[Kat],"",0)</f>
        <v/>
      </c>
      <c r="E34" s="57">
        <f>_xlfn.XLOOKUP(Men[[#This Row],[Nazwisko i Imię]],'500 m M'!E:E,'500 m M'!G:G,0,0)</f>
        <v>0</v>
      </c>
      <c r="F34" s="57">
        <f>_xlfn.XLOOKUP(Men[[#This Row],[Nazwisko i Imię]],'1500 m M'!E:E,'1500 m M'!G:G,0,0)</f>
        <v>0</v>
      </c>
      <c r="G34" s="57">
        <f>_xlfn.XLOOKUP(Men[[#This Row],[Nazwisko i Imię]],'1000 m M'!E:E,'1000 m M'!G:G,0,0)</f>
        <v>0</v>
      </c>
      <c r="H34" s="61">
        <f>_xlfn.XLOOKUP(Men[[#This Row],[Nazwisko i Imię]],'3000 m M'!E:E,'3000 m M'!G:G,0,0)</f>
        <v>0</v>
      </c>
      <c r="I34" s="58">
        <f>_xlfn.XLOOKUP(Men[[#This Row],[Nazwisko i Imię]],'500 m M'!H:H,'500 m M'!J:J,0,0)</f>
        <v>0</v>
      </c>
      <c r="J34" s="58">
        <f>_xlfn.XLOOKUP(Men[[#This Row],[Nazwisko i Imię]],'1500 m M'!H:H,'1500 m M'!J:J,0,0)</f>
        <v>0</v>
      </c>
      <c r="K34" s="58">
        <f>_xlfn.XLOOKUP(Men[[#This Row],[Nazwisko i Imię]],'1000 m M'!H:H,'1000 m M'!J:J,0,0)</f>
        <v>0</v>
      </c>
      <c r="L34" s="58">
        <f>_xlfn.XLOOKUP(Men[[#This Row],[Nazwisko i Imię]],'3000 m M'!H:H,'3000 m M'!J:J,0,0)</f>
        <v>0</v>
      </c>
      <c r="M34" s="59">
        <f>_xlfn.XLOOKUP(Men[[#This Row],[Nazwisko i Imię]],'500 m M'!K:K,'500 m M'!M:M,0,0)</f>
        <v>0</v>
      </c>
      <c r="N34" s="59">
        <f>_xlfn.XLOOKUP(Men[[#This Row],[Nazwisko i Imię]],'1500 m M'!K:K,'1500 m M'!M:M,0,0)</f>
        <v>0</v>
      </c>
      <c r="O34" s="59">
        <f>_xlfn.XLOOKUP(Men[[#This Row],[Nazwisko i Imię]],'1000 m M'!K:K,'1000 m M'!M:M,0,0)</f>
        <v>0</v>
      </c>
      <c r="P34" s="59">
        <f>_xlfn.XLOOKUP(Men[[#This Row],[Nazwisko i Imię]],'3000 m M'!K:K,'3000 m M'!M:M,0,0)</f>
        <v>0</v>
      </c>
      <c r="Q34" s="60">
        <f>_xlfn.XLOOKUP(Men[[#This Row],[Nazwisko i Imię]],'500 m M'!N:N,'500 m M'!P:P,0,0)</f>
        <v>0</v>
      </c>
      <c r="R34" s="60">
        <f>_xlfn.XLOOKUP(Men[[#This Row],[Nazwisko i Imię]],'1500 m M'!N:N,'1500 m M'!P:P,0,0)</f>
        <v>0</v>
      </c>
      <c r="S34" s="60">
        <f>_xlfn.XLOOKUP(Men[[#This Row],[Nazwisko i Imię]],'1000 m M'!N:N,'1000 m M'!P:P,0,0)</f>
        <v>0</v>
      </c>
      <c r="T34" s="60">
        <f>_xlfn.XLOOKUP(Men[[#This Row],[Nazwisko i Imię]],'3000 m M'!N:N,'3000 m M'!P:P,0,0)</f>
        <v>0</v>
      </c>
      <c r="U34" s="53">
        <f>IF((Men[[#This Row],[500m bieg 1]]*Men[[#This Row],[500m bieg 2]]+Men[[#This Row],[500m bieg 1]]*Men[[#This Row],[500m bieg 3]]+Men[[#This Row],[500m bieg 2]]*Men[[#This Row],[500m bieg 3]]+Men[[#This Row],[500m bieg 1]]*Men[[#This Row],[500m bieg 4]]+Men[[#This Row],[500m bieg 2]]*Men[[#This Row],[500m bieg 4]]+Men[[#This Row],[500m bieg 3]]*Men[[#This Row],[500m bieg 4]])&gt;0,SUM(LARGE((E34,I34,M34,Q34),1),LARGE((E34,I34,M34,Q34),2),LARGE((E34,I34,M34,Q34),3)),0)</f>
        <v>0</v>
      </c>
      <c r="V34" s="53">
        <f>IF((Men[[#This Row],[1500m Bieg 1]]*Men[[#This Row],[1500m Bieg 2]]+Men[[#This Row],[1500m Bieg 1]]*Men[[#This Row],[1500m Bieg 3]]+Men[[#This Row],[1500m Bieg 2]]*Men[[#This Row],[1500m Bieg 3]]+Men[[#This Row],[1500m Bieg 1]]*Men[[#This Row],[1500m Bieg 4]]+Men[[#This Row],[1500m Bieg 2]]*Men[[#This Row],[1500m Bieg 4]]+Men[[#This Row],[1500m Bieg 3]]*Men[[#This Row],[1500m Bieg 4]])&gt;0,SUM(LARGE((F34,J34,N34,R34),1),LARGE((F34,J34,N34,R34),2),LARGE((F34,J34,N34,R34),3)),0)</f>
        <v>0</v>
      </c>
      <c r="W34" s="53">
        <f>IF((Men[[#This Row],[1000m bieg 1]]*Men[[#This Row],[1000m bieg 2]]+Men[[#This Row],[1000m bieg 1]]*Men[[#This Row],[1000m bieg 3]]+Men[[#This Row],[1000m bieg 2]]*Men[[#This Row],[1000m bieg 3]]+Men[[#This Row],[1000m bieg 1]]*Men[[#This Row],[1000m bieg 4]]+Men[[#This Row],[1000m bieg 2]]*Men[[#This Row],[1000m bieg 4]]+Men[[#This Row],[1000m bieg 3]]*Men[[#This Row],[1000m bieg 4]])&gt;0,SUM(LARGE((G34,K34,O34,S34),1),LARGE((G34,K34,O34,S34),2),LARGE((G34,K34,O34,S34),3)),0)</f>
        <v>0</v>
      </c>
      <c r="X34" s="53">
        <f>IF((Men[[#This Row],[3000 m bieg 1]]*Men[[#This Row],[3000 m bieg 2]]+Men[[#This Row],[3000 m bieg 1]]*Men[[#This Row],[3000 m bieg 3]]+Men[[#This Row],[3000 m bieg 2]]*Men[[#This Row],[3000 m bieg 3]]+Men[[#This Row],[3000 m bieg 1]]*Men[[#This Row],[3000 m bieg 4]]+Men[[#This Row],[3000 m bieg 2]]*Men[[#This Row],[3000 m bieg 4]]+Men[[#This Row],[3000 m bieg 3]]*Men[[#This Row],[3000 m bieg 4]])&gt;0,SUM(LARGE((H34,L34,P34,T34),1),LARGE((H34,L34,P34,T34),2),LARGE((H34,L34,P34,T34),3)),0)</f>
        <v>0</v>
      </c>
    </row>
    <row r="35" spans="1:24" x14ac:dyDescent="0.25">
      <c r="A35" s="26"/>
      <c r="B35" s="26" t="str">
        <f>_xlfn.XLOOKUP(Men[[#This Row],[Nazwisko i Imię]],Licencje[Nazw i imię],Licencje[Klub],"",0)</f>
        <v/>
      </c>
      <c r="C35" s="71" t="str">
        <f>_xlfn.XLOOKUP(Men[[#This Row],[Nazwisko i Imię]],Licencje[Nazw i imię],Licencje[DataUr],"",0)</f>
        <v/>
      </c>
      <c r="D35" s="70" t="str">
        <f>_xlfn.XLOOKUP(Men[[#This Row],[Nazwisko i Imię]],Licencje[Nazw i imię],Licencje[Kat],"",0)</f>
        <v/>
      </c>
      <c r="E35" s="57">
        <f>_xlfn.XLOOKUP(Men[[#This Row],[Nazwisko i Imię]],'500 m M'!E:E,'500 m M'!G:G,0,0)</f>
        <v>0</v>
      </c>
      <c r="F35" s="57">
        <f>_xlfn.XLOOKUP(Men[[#This Row],[Nazwisko i Imię]],'1500 m M'!E:E,'1500 m M'!G:G,0,0)</f>
        <v>0</v>
      </c>
      <c r="G35" s="57">
        <f>_xlfn.XLOOKUP(Men[[#This Row],[Nazwisko i Imię]],'1000 m M'!E:E,'1000 m M'!G:G,0,0)</f>
        <v>0</v>
      </c>
      <c r="H35" s="61">
        <f>_xlfn.XLOOKUP(Men[[#This Row],[Nazwisko i Imię]],'3000 m M'!E:E,'3000 m M'!G:G,0,0)</f>
        <v>0</v>
      </c>
      <c r="I35" s="58">
        <f>_xlfn.XLOOKUP(Men[[#This Row],[Nazwisko i Imię]],'500 m M'!H:H,'500 m M'!J:J,0,0)</f>
        <v>0</v>
      </c>
      <c r="J35" s="58">
        <f>_xlfn.XLOOKUP(Men[[#This Row],[Nazwisko i Imię]],'1500 m M'!H:H,'1500 m M'!J:J,0,0)</f>
        <v>0</v>
      </c>
      <c r="K35" s="58">
        <f>_xlfn.XLOOKUP(Men[[#This Row],[Nazwisko i Imię]],'1000 m M'!H:H,'1000 m M'!J:J,0,0)</f>
        <v>0</v>
      </c>
      <c r="L35" s="58">
        <f>_xlfn.XLOOKUP(Men[[#This Row],[Nazwisko i Imię]],'3000 m M'!H:H,'3000 m M'!J:J,0,0)</f>
        <v>0</v>
      </c>
      <c r="M35" s="59">
        <f>_xlfn.XLOOKUP(Men[[#This Row],[Nazwisko i Imię]],'500 m M'!K:K,'500 m M'!M:M,0,0)</f>
        <v>0</v>
      </c>
      <c r="N35" s="59">
        <f>_xlfn.XLOOKUP(Men[[#This Row],[Nazwisko i Imię]],'1500 m M'!K:K,'1500 m M'!M:M,0,0)</f>
        <v>0</v>
      </c>
      <c r="O35" s="59">
        <f>_xlfn.XLOOKUP(Men[[#This Row],[Nazwisko i Imię]],'1000 m M'!K:K,'1000 m M'!M:M,0,0)</f>
        <v>0</v>
      </c>
      <c r="P35" s="59">
        <f>_xlfn.XLOOKUP(Men[[#This Row],[Nazwisko i Imię]],'3000 m M'!K:K,'3000 m M'!M:M,0,0)</f>
        <v>0</v>
      </c>
      <c r="Q35" s="60">
        <f>_xlfn.XLOOKUP(Men[[#This Row],[Nazwisko i Imię]],'500 m M'!N:N,'500 m M'!P:P,0,0)</f>
        <v>0</v>
      </c>
      <c r="R35" s="60">
        <f>_xlfn.XLOOKUP(Men[[#This Row],[Nazwisko i Imię]],'1500 m M'!N:N,'1500 m M'!P:P,0,0)</f>
        <v>0</v>
      </c>
      <c r="S35" s="60">
        <f>_xlfn.XLOOKUP(Men[[#This Row],[Nazwisko i Imię]],'1000 m M'!N:N,'1000 m M'!P:P,0,0)</f>
        <v>0</v>
      </c>
      <c r="T35" s="60">
        <f>_xlfn.XLOOKUP(Men[[#This Row],[Nazwisko i Imię]],'3000 m M'!N:N,'3000 m M'!P:P,0,0)</f>
        <v>0</v>
      </c>
      <c r="U35" s="53">
        <f>IF((Men[[#This Row],[500m bieg 1]]*Men[[#This Row],[500m bieg 2]]+Men[[#This Row],[500m bieg 1]]*Men[[#This Row],[500m bieg 3]]+Men[[#This Row],[500m bieg 2]]*Men[[#This Row],[500m bieg 3]]+Men[[#This Row],[500m bieg 1]]*Men[[#This Row],[500m bieg 4]]+Men[[#This Row],[500m bieg 2]]*Men[[#This Row],[500m bieg 4]]+Men[[#This Row],[500m bieg 3]]*Men[[#This Row],[500m bieg 4]])&gt;0,SUM(LARGE((E35,I35,M35,Q35),1),LARGE((E35,I35,M35,Q35),2),LARGE((E35,I35,M35,Q35),3)),0)</f>
        <v>0</v>
      </c>
      <c r="V35" s="53">
        <f>IF((Men[[#This Row],[1500m Bieg 1]]*Men[[#This Row],[1500m Bieg 2]]+Men[[#This Row],[1500m Bieg 1]]*Men[[#This Row],[1500m Bieg 3]]+Men[[#This Row],[1500m Bieg 2]]*Men[[#This Row],[1500m Bieg 3]]+Men[[#This Row],[1500m Bieg 1]]*Men[[#This Row],[1500m Bieg 4]]+Men[[#This Row],[1500m Bieg 2]]*Men[[#This Row],[1500m Bieg 4]]+Men[[#This Row],[1500m Bieg 3]]*Men[[#This Row],[1500m Bieg 4]])&gt;0,SUM(LARGE((F35,J35,N35,R35),1),LARGE((F35,J35,N35,R35),2),LARGE((F35,J35,N35,R35),3)),0)</f>
        <v>0</v>
      </c>
      <c r="W35" s="53">
        <f>IF((Men[[#This Row],[1000m bieg 1]]*Men[[#This Row],[1000m bieg 2]]+Men[[#This Row],[1000m bieg 1]]*Men[[#This Row],[1000m bieg 3]]+Men[[#This Row],[1000m bieg 2]]*Men[[#This Row],[1000m bieg 3]]+Men[[#This Row],[1000m bieg 1]]*Men[[#This Row],[1000m bieg 4]]+Men[[#This Row],[1000m bieg 2]]*Men[[#This Row],[1000m bieg 4]]+Men[[#This Row],[1000m bieg 3]]*Men[[#This Row],[1000m bieg 4]])&gt;0,SUM(LARGE((G35,K35,O35,S35),1),LARGE((G35,K35,O35,S35),2),LARGE((G35,K35,O35,S35),3)),0)</f>
        <v>0</v>
      </c>
      <c r="X35" s="53">
        <f>IF((Men[[#This Row],[3000 m bieg 1]]*Men[[#This Row],[3000 m bieg 2]]+Men[[#This Row],[3000 m bieg 1]]*Men[[#This Row],[3000 m bieg 3]]+Men[[#This Row],[3000 m bieg 2]]*Men[[#This Row],[3000 m bieg 3]]+Men[[#This Row],[3000 m bieg 1]]*Men[[#This Row],[3000 m bieg 4]]+Men[[#This Row],[3000 m bieg 2]]*Men[[#This Row],[3000 m bieg 4]]+Men[[#This Row],[3000 m bieg 3]]*Men[[#This Row],[3000 m bieg 4]])&gt;0,SUM(LARGE((H35,L35,P35,T35),1),LARGE((H35,L35,P35,T35),2),LARGE((H35,L35,P35,T35),3)),0)</f>
        <v>0</v>
      </c>
    </row>
    <row r="36" spans="1:24" x14ac:dyDescent="0.25">
      <c r="A36" s="26"/>
      <c r="B36" s="26" t="str">
        <f>_xlfn.XLOOKUP(Men[[#This Row],[Nazwisko i Imię]],Licencje[Nazw i imię],Licencje[Klub],"",0)</f>
        <v/>
      </c>
      <c r="C36" s="71" t="str">
        <f>_xlfn.XLOOKUP(Men[[#This Row],[Nazwisko i Imię]],Licencje[Nazw i imię],Licencje[DataUr],"",0)</f>
        <v/>
      </c>
      <c r="D36" s="70" t="str">
        <f>_xlfn.XLOOKUP(Men[[#This Row],[Nazwisko i Imię]],Licencje[Nazw i imię],Licencje[Kat],"",0)</f>
        <v/>
      </c>
      <c r="E36" s="57">
        <f>_xlfn.XLOOKUP(Men[[#This Row],[Nazwisko i Imię]],'500 m M'!E:E,'500 m M'!G:G,0,0)</f>
        <v>0</v>
      </c>
      <c r="F36" s="57">
        <f>_xlfn.XLOOKUP(Men[[#This Row],[Nazwisko i Imię]],'1500 m M'!E:E,'1500 m M'!G:G,0,0)</f>
        <v>0</v>
      </c>
      <c r="G36" s="57">
        <f>_xlfn.XLOOKUP(Men[[#This Row],[Nazwisko i Imię]],'1000 m M'!E:E,'1000 m M'!G:G,0,0)</f>
        <v>0</v>
      </c>
      <c r="H36" s="61">
        <f>_xlfn.XLOOKUP(Men[[#This Row],[Nazwisko i Imię]],'3000 m M'!E:E,'3000 m M'!G:G,0,0)</f>
        <v>0</v>
      </c>
      <c r="I36" s="58">
        <f>_xlfn.XLOOKUP(Men[[#This Row],[Nazwisko i Imię]],'500 m M'!H:H,'500 m M'!J:J,0,0)</f>
        <v>0</v>
      </c>
      <c r="J36" s="58">
        <f>_xlfn.XLOOKUP(Men[[#This Row],[Nazwisko i Imię]],'1500 m M'!H:H,'1500 m M'!J:J,0,0)</f>
        <v>0</v>
      </c>
      <c r="K36" s="58">
        <f>_xlfn.XLOOKUP(Men[[#This Row],[Nazwisko i Imię]],'1000 m M'!H:H,'1000 m M'!J:J,0,0)</f>
        <v>0</v>
      </c>
      <c r="L36" s="58">
        <f>_xlfn.XLOOKUP(Men[[#This Row],[Nazwisko i Imię]],'3000 m M'!H:H,'3000 m M'!J:J,0,0)</f>
        <v>0</v>
      </c>
      <c r="M36" s="59">
        <f>_xlfn.XLOOKUP(Men[[#This Row],[Nazwisko i Imię]],'500 m M'!K:K,'500 m M'!M:M,0,0)</f>
        <v>0</v>
      </c>
      <c r="N36" s="59">
        <f>_xlfn.XLOOKUP(Men[[#This Row],[Nazwisko i Imię]],'1500 m M'!K:K,'1500 m M'!M:M,0,0)</f>
        <v>0</v>
      </c>
      <c r="O36" s="59">
        <f>_xlfn.XLOOKUP(Men[[#This Row],[Nazwisko i Imię]],'1000 m M'!K:K,'1000 m M'!M:M,0,0)</f>
        <v>0</v>
      </c>
      <c r="P36" s="59">
        <f>_xlfn.XLOOKUP(Men[[#This Row],[Nazwisko i Imię]],'3000 m M'!K:K,'3000 m M'!M:M,0,0)</f>
        <v>0</v>
      </c>
      <c r="Q36" s="60">
        <f>_xlfn.XLOOKUP(Men[[#This Row],[Nazwisko i Imię]],'500 m M'!N:N,'500 m M'!P:P,0,0)</f>
        <v>0</v>
      </c>
      <c r="R36" s="60">
        <f>_xlfn.XLOOKUP(Men[[#This Row],[Nazwisko i Imię]],'1500 m M'!N:N,'1500 m M'!P:P,0,0)</f>
        <v>0</v>
      </c>
      <c r="S36" s="60">
        <f>_xlfn.XLOOKUP(Men[[#This Row],[Nazwisko i Imię]],'1000 m M'!N:N,'1000 m M'!P:P,0,0)</f>
        <v>0</v>
      </c>
      <c r="T36" s="60">
        <f>_xlfn.XLOOKUP(Men[[#This Row],[Nazwisko i Imię]],'3000 m M'!N:N,'3000 m M'!P:P,0,0)</f>
        <v>0</v>
      </c>
      <c r="U36" s="53">
        <f>IF((Men[[#This Row],[500m bieg 1]]*Men[[#This Row],[500m bieg 2]]+Men[[#This Row],[500m bieg 1]]*Men[[#This Row],[500m bieg 3]]+Men[[#This Row],[500m bieg 2]]*Men[[#This Row],[500m bieg 3]]+Men[[#This Row],[500m bieg 1]]*Men[[#This Row],[500m bieg 4]]+Men[[#This Row],[500m bieg 2]]*Men[[#This Row],[500m bieg 4]]+Men[[#This Row],[500m bieg 3]]*Men[[#This Row],[500m bieg 4]])&gt;0,SUM(LARGE((E36,I36,M36,Q36),1),LARGE((E36,I36,M36,Q36),2),LARGE((E36,I36,M36,Q36),3)),0)</f>
        <v>0</v>
      </c>
      <c r="V36" s="53">
        <f>IF((Men[[#This Row],[1500m Bieg 1]]*Men[[#This Row],[1500m Bieg 2]]+Men[[#This Row],[1500m Bieg 1]]*Men[[#This Row],[1500m Bieg 3]]+Men[[#This Row],[1500m Bieg 2]]*Men[[#This Row],[1500m Bieg 3]]+Men[[#This Row],[1500m Bieg 1]]*Men[[#This Row],[1500m Bieg 4]]+Men[[#This Row],[1500m Bieg 2]]*Men[[#This Row],[1500m Bieg 4]]+Men[[#This Row],[1500m Bieg 3]]*Men[[#This Row],[1500m Bieg 4]])&gt;0,SUM(LARGE((F36,J36,N36,R36),1),LARGE((F36,J36,N36,R36),2),LARGE((F36,J36,N36,R36),3)),0)</f>
        <v>0</v>
      </c>
      <c r="W36" s="53">
        <f>IF((Men[[#This Row],[1000m bieg 1]]*Men[[#This Row],[1000m bieg 2]]+Men[[#This Row],[1000m bieg 1]]*Men[[#This Row],[1000m bieg 3]]+Men[[#This Row],[1000m bieg 2]]*Men[[#This Row],[1000m bieg 3]]+Men[[#This Row],[1000m bieg 1]]*Men[[#This Row],[1000m bieg 4]]+Men[[#This Row],[1000m bieg 2]]*Men[[#This Row],[1000m bieg 4]]+Men[[#This Row],[1000m bieg 3]]*Men[[#This Row],[1000m bieg 4]])&gt;0,SUM(LARGE((G36,K36,O36,S36),1),LARGE((G36,K36,O36,S36),2),LARGE((G36,K36,O36,S36),3)),0)</f>
        <v>0</v>
      </c>
      <c r="X36" s="53">
        <f>IF((Men[[#This Row],[3000 m bieg 1]]*Men[[#This Row],[3000 m bieg 2]]+Men[[#This Row],[3000 m bieg 1]]*Men[[#This Row],[3000 m bieg 3]]+Men[[#This Row],[3000 m bieg 2]]*Men[[#This Row],[3000 m bieg 3]]+Men[[#This Row],[3000 m bieg 1]]*Men[[#This Row],[3000 m bieg 4]]+Men[[#This Row],[3000 m bieg 2]]*Men[[#This Row],[3000 m bieg 4]]+Men[[#This Row],[3000 m bieg 3]]*Men[[#This Row],[3000 m bieg 4]])&gt;0,SUM(LARGE((H36,L36,P36,T36),1),LARGE((H36,L36,P36,T36),2),LARGE((H36,L36,P36,T36),3)),0)</f>
        <v>0</v>
      </c>
    </row>
    <row r="37" spans="1:24" x14ac:dyDescent="0.25">
      <c r="A37" s="26"/>
      <c r="B37" s="26" t="str">
        <f>_xlfn.XLOOKUP(Men[[#This Row],[Nazwisko i Imię]],Licencje[Nazw i imię],Licencje[Klub],"",0)</f>
        <v/>
      </c>
      <c r="C37" s="71" t="str">
        <f>_xlfn.XLOOKUP(Men[[#This Row],[Nazwisko i Imię]],Licencje[Nazw i imię],Licencje[DataUr],"",0)</f>
        <v/>
      </c>
      <c r="D37" s="70" t="str">
        <f>_xlfn.XLOOKUP(Men[[#This Row],[Nazwisko i Imię]],Licencje[Nazw i imię],Licencje[Kat],"",0)</f>
        <v/>
      </c>
      <c r="E37" s="57">
        <f>_xlfn.XLOOKUP(Men[[#This Row],[Nazwisko i Imię]],'500 m M'!E:E,'500 m M'!G:G,0,0)</f>
        <v>0</v>
      </c>
      <c r="F37" s="57">
        <f>_xlfn.XLOOKUP(Men[[#This Row],[Nazwisko i Imię]],'1500 m M'!E:E,'1500 m M'!G:G,0,0)</f>
        <v>0</v>
      </c>
      <c r="G37" s="57">
        <f>_xlfn.XLOOKUP(Men[[#This Row],[Nazwisko i Imię]],'1000 m M'!E:E,'1000 m M'!G:G,0,0)</f>
        <v>0</v>
      </c>
      <c r="H37" s="61">
        <f>_xlfn.XLOOKUP(Men[[#This Row],[Nazwisko i Imię]],'3000 m M'!E:E,'3000 m M'!G:G,0,0)</f>
        <v>0</v>
      </c>
      <c r="I37" s="58">
        <f>_xlfn.XLOOKUP(Men[[#This Row],[Nazwisko i Imię]],'500 m M'!H:H,'500 m M'!J:J,0,0)</f>
        <v>0</v>
      </c>
      <c r="J37" s="58">
        <f>_xlfn.XLOOKUP(Men[[#This Row],[Nazwisko i Imię]],'1500 m M'!H:H,'1500 m M'!J:J,0,0)</f>
        <v>0</v>
      </c>
      <c r="K37" s="58">
        <f>_xlfn.XLOOKUP(Men[[#This Row],[Nazwisko i Imię]],'1000 m M'!H:H,'1000 m M'!J:J,0,0)</f>
        <v>0</v>
      </c>
      <c r="L37" s="58">
        <f>_xlfn.XLOOKUP(Men[[#This Row],[Nazwisko i Imię]],'3000 m M'!H:H,'3000 m M'!J:J,0,0)</f>
        <v>0</v>
      </c>
      <c r="M37" s="59">
        <f>_xlfn.XLOOKUP(Men[[#This Row],[Nazwisko i Imię]],'500 m M'!K:K,'500 m M'!M:M,0,0)</f>
        <v>0</v>
      </c>
      <c r="N37" s="59">
        <f>_xlfn.XLOOKUP(Men[[#This Row],[Nazwisko i Imię]],'1500 m M'!K:K,'1500 m M'!M:M,0,0)</f>
        <v>0</v>
      </c>
      <c r="O37" s="59">
        <f>_xlfn.XLOOKUP(Men[[#This Row],[Nazwisko i Imię]],'1000 m M'!K:K,'1000 m M'!M:M,0,0)</f>
        <v>0</v>
      </c>
      <c r="P37" s="59">
        <f>_xlfn.XLOOKUP(Men[[#This Row],[Nazwisko i Imię]],'3000 m M'!K:K,'3000 m M'!M:M,0,0)</f>
        <v>0</v>
      </c>
      <c r="Q37" s="60">
        <f>_xlfn.XLOOKUP(Men[[#This Row],[Nazwisko i Imię]],'500 m M'!N:N,'500 m M'!P:P,0,0)</f>
        <v>0</v>
      </c>
      <c r="R37" s="60">
        <f>_xlfn.XLOOKUP(Men[[#This Row],[Nazwisko i Imię]],'1500 m M'!N:N,'1500 m M'!P:P,0,0)</f>
        <v>0</v>
      </c>
      <c r="S37" s="60">
        <f>_xlfn.XLOOKUP(Men[[#This Row],[Nazwisko i Imię]],'1000 m M'!N:N,'1000 m M'!P:P,0,0)</f>
        <v>0</v>
      </c>
      <c r="T37" s="60">
        <f>_xlfn.XLOOKUP(Men[[#This Row],[Nazwisko i Imię]],'3000 m M'!N:N,'3000 m M'!P:P,0,0)</f>
        <v>0</v>
      </c>
      <c r="U37" s="53">
        <f>IF((Men[[#This Row],[500m bieg 1]]*Men[[#This Row],[500m bieg 2]]+Men[[#This Row],[500m bieg 1]]*Men[[#This Row],[500m bieg 3]]+Men[[#This Row],[500m bieg 2]]*Men[[#This Row],[500m bieg 3]]+Men[[#This Row],[500m bieg 1]]*Men[[#This Row],[500m bieg 4]]+Men[[#This Row],[500m bieg 2]]*Men[[#This Row],[500m bieg 4]]+Men[[#This Row],[500m bieg 3]]*Men[[#This Row],[500m bieg 4]])&gt;0,SUM(LARGE((E37,I37,M37,Q37),1),LARGE((E37,I37,M37,Q37),2),LARGE((E37,I37,M37,Q37),3)),0)</f>
        <v>0</v>
      </c>
      <c r="V37" s="53">
        <f>IF((Men[[#This Row],[1500m Bieg 1]]*Men[[#This Row],[1500m Bieg 2]]+Men[[#This Row],[1500m Bieg 1]]*Men[[#This Row],[1500m Bieg 3]]+Men[[#This Row],[1500m Bieg 2]]*Men[[#This Row],[1500m Bieg 3]]+Men[[#This Row],[1500m Bieg 1]]*Men[[#This Row],[1500m Bieg 4]]+Men[[#This Row],[1500m Bieg 2]]*Men[[#This Row],[1500m Bieg 4]]+Men[[#This Row],[1500m Bieg 3]]*Men[[#This Row],[1500m Bieg 4]])&gt;0,SUM(LARGE((F37,J37,N37,R37),1),LARGE((F37,J37,N37,R37),2),LARGE((F37,J37,N37,R37),3)),0)</f>
        <v>0</v>
      </c>
      <c r="W37" s="53">
        <f>IF((Men[[#This Row],[1000m bieg 1]]*Men[[#This Row],[1000m bieg 2]]+Men[[#This Row],[1000m bieg 1]]*Men[[#This Row],[1000m bieg 3]]+Men[[#This Row],[1000m bieg 2]]*Men[[#This Row],[1000m bieg 3]]+Men[[#This Row],[1000m bieg 1]]*Men[[#This Row],[1000m bieg 4]]+Men[[#This Row],[1000m bieg 2]]*Men[[#This Row],[1000m bieg 4]]+Men[[#This Row],[1000m bieg 3]]*Men[[#This Row],[1000m bieg 4]])&gt;0,SUM(LARGE((G37,K37,O37,S37),1),LARGE((G37,K37,O37,S37),2),LARGE((G37,K37,O37,S37),3)),0)</f>
        <v>0</v>
      </c>
      <c r="X37" s="53">
        <f>IF((Men[[#This Row],[3000 m bieg 1]]*Men[[#This Row],[3000 m bieg 2]]+Men[[#This Row],[3000 m bieg 1]]*Men[[#This Row],[3000 m bieg 3]]+Men[[#This Row],[3000 m bieg 2]]*Men[[#This Row],[3000 m bieg 3]]+Men[[#This Row],[3000 m bieg 1]]*Men[[#This Row],[3000 m bieg 4]]+Men[[#This Row],[3000 m bieg 2]]*Men[[#This Row],[3000 m bieg 4]]+Men[[#This Row],[3000 m bieg 3]]*Men[[#This Row],[3000 m bieg 4]])&gt;0,SUM(LARGE((H37,L37,P37,T37),1),LARGE((H37,L37,P37,T37),2),LARGE((H37,L37,P37,T37),3)),0)</f>
        <v>0</v>
      </c>
    </row>
    <row r="38" spans="1:24" x14ac:dyDescent="0.25">
      <c r="A38" s="26"/>
      <c r="B38" s="26" t="str">
        <f>_xlfn.XLOOKUP(Men[[#This Row],[Nazwisko i Imię]],Licencje[Nazw i imię],Licencje[Klub],"",0)</f>
        <v/>
      </c>
      <c r="C38" s="71" t="str">
        <f>_xlfn.XLOOKUP(Men[[#This Row],[Nazwisko i Imię]],Licencje[Nazw i imię],Licencje[DataUr],"",0)</f>
        <v/>
      </c>
      <c r="D38" s="70" t="str">
        <f>_xlfn.XLOOKUP(Men[[#This Row],[Nazwisko i Imię]],Licencje[Nazw i imię],Licencje[Kat],"",0)</f>
        <v/>
      </c>
      <c r="E38" s="57">
        <f>_xlfn.XLOOKUP(Men[[#This Row],[Nazwisko i Imię]],'500 m M'!E:E,'500 m M'!G:G,0,0)</f>
        <v>0</v>
      </c>
      <c r="F38" s="57">
        <f>_xlfn.XLOOKUP(Men[[#This Row],[Nazwisko i Imię]],'1500 m M'!E:E,'1500 m M'!G:G,0,0)</f>
        <v>0</v>
      </c>
      <c r="G38" s="57">
        <f>_xlfn.XLOOKUP(Men[[#This Row],[Nazwisko i Imię]],'1000 m M'!E:E,'1000 m M'!G:G,0,0)</f>
        <v>0</v>
      </c>
      <c r="H38" s="61">
        <f>_xlfn.XLOOKUP(Men[[#This Row],[Nazwisko i Imię]],'3000 m M'!E:E,'3000 m M'!G:G,0,0)</f>
        <v>0</v>
      </c>
      <c r="I38" s="58">
        <f>_xlfn.XLOOKUP(Men[[#This Row],[Nazwisko i Imię]],'500 m M'!H:H,'500 m M'!J:J,0,0)</f>
        <v>0</v>
      </c>
      <c r="J38" s="58">
        <f>_xlfn.XLOOKUP(Men[[#This Row],[Nazwisko i Imię]],'1500 m M'!H:H,'1500 m M'!J:J,0,0)</f>
        <v>0</v>
      </c>
      <c r="K38" s="58">
        <f>_xlfn.XLOOKUP(Men[[#This Row],[Nazwisko i Imię]],'1000 m M'!H:H,'1000 m M'!J:J,0,0)</f>
        <v>0</v>
      </c>
      <c r="L38" s="58">
        <f>_xlfn.XLOOKUP(Men[[#This Row],[Nazwisko i Imię]],'3000 m M'!H:H,'3000 m M'!J:J,0,0)</f>
        <v>0</v>
      </c>
      <c r="M38" s="59">
        <f>_xlfn.XLOOKUP(Men[[#This Row],[Nazwisko i Imię]],'500 m M'!K:K,'500 m M'!M:M,0,0)</f>
        <v>0</v>
      </c>
      <c r="N38" s="59">
        <f>_xlfn.XLOOKUP(Men[[#This Row],[Nazwisko i Imię]],'1500 m M'!K:K,'1500 m M'!M:M,0,0)</f>
        <v>0</v>
      </c>
      <c r="O38" s="59">
        <f>_xlfn.XLOOKUP(Men[[#This Row],[Nazwisko i Imię]],'1000 m M'!K:K,'1000 m M'!M:M,0,0)</f>
        <v>0</v>
      </c>
      <c r="P38" s="59">
        <f>_xlfn.XLOOKUP(Men[[#This Row],[Nazwisko i Imię]],'3000 m M'!K:K,'3000 m M'!M:M,0,0)</f>
        <v>0</v>
      </c>
      <c r="Q38" s="60">
        <f>_xlfn.XLOOKUP(Men[[#This Row],[Nazwisko i Imię]],'500 m M'!N:N,'500 m M'!P:P,0,0)</f>
        <v>0</v>
      </c>
      <c r="R38" s="60">
        <f>_xlfn.XLOOKUP(Men[[#This Row],[Nazwisko i Imię]],'1500 m M'!N:N,'1500 m M'!P:P,0,0)</f>
        <v>0</v>
      </c>
      <c r="S38" s="60">
        <f>_xlfn.XLOOKUP(Men[[#This Row],[Nazwisko i Imię]],'1000 m M'!N:N,'1000 m M'!P:P,0,0)</f>
        <v>0</v>
      </c>
      <c r="T38" s="60">
        <f>_xlfn.XLOOKUP(Men[[#This Row],[Nazwisko i Imię]],'3000 m M'!N:N,'3000 m M'!P:P,0,0)</f>
        <v>0</v>
      </c>
      <c r="U38" s="53">
        <f>IF((Men[[#This Row],[500m bieg 1]]*Men[[#This Row],[500m bieg 2]]+Men[[#This Row],[500m bieg 1]]*Men[[#This Row],[500m bieg 3]]+Men[[#This Row],[500m bieg 2]]*Men[[#This Row],[500m bieg 3]]+Men[[#This Row],[500m bieg 1]]*Men[[#This Row],[500m bieg 4]]+Men[[#This Row],[500m bieg 2]]*Men[[#This Row],[500m bieg 4]]+Men[[#This Row],[500m bieg 3]]*Men[[#This Row],[500m bieg 4]])&gt;0,SUM(LARGE((E38,I38,M38,Q38),1),LARGE((E38,I38,M38,Q38),2),LARGE((E38,I38,M38,Q38),3)),0)</f>
        <v>0</v>
      </c>
      <c r="V38" s="53">
        <f>IF((Men[[#This Row],[1500m Bieg 1]]*Men[[#This Row],[1500m Bieg 2]]+Men[[#This Row],[1500m Bieg 1]]*Men[[#This Row],[1500m Bieg 3]]+Men[[#This Row],[1500m Bieg 2]]*Men[[#This Row],[1500m Bieg 3]]+Men[[#This Row],[1500m Bieg 1]]*Men[[#This Row],[1500m Bieg 4]]+Men[[#This Row],[1500m Bieg 2]]*Men[[#This Row],[1500m Bieg 4]]+Men[[#This Row],[1500m Bieg 3]]*Men[[#This Row],[1500m Bieg 4]])&gt;0,SUM(LARGE((F38,J38,N38,R38),1),LARGE((F38,J38,N38,R38),2),LARGE((F38,J38,N38,R38),3)),0)</f>
        <v>0</v>
      </c>
      <c r="W38" s="53">
        <f>IF((Men[[#This Row],[1000m bieg 1]]*Men[[#This Row],[1000m bieg 2]]+Men[[#This Row],[1000m bieg 1]]*Men[[#This Row],[1000m bieg 3]]+Men[[#This Row],[1000m bieg 2]]*Men[[#This Row],[1000m bieg 3]]+Men[[#This Row],[1000m bieg 1]]*Men[[#This Row],[1000m bieg 4]]+Men[[#This Row],[1000m bieg 2]]*Men[[#This Row],[1000m bieg 4]]+Men[[#This Row],[1000m bieg 3]]*Men[[#This Row],[1000m bieg 4]])&gt;0,SUM(LARGE((G38,K38,O38,S38),1),LARGE((G38,K38,O38,S38),2),LARGE((G38,K38,O38,S38),3)),0)</f>
        <v>0</v>
      </c>
      <c r="X38" s="53">
        <f>IF((Men[[#This Row],[3000 m bieg 1]]*Men[[#This Row],[3000 m bieg 2]]+Men[[#This Row],[3000 m bieg 1]]*Men[[#This Row],[3000 m bieg 3]]+Men[[#This Row],[3000 m bieg 2]]*Men[[#This Row],[3000 m bieg 3]]+Men[[#This Row],[3000 m bieg 1]]*Men[[#This Row],[3000 m bieg 4]]+Men[[#This Row],[3000 m bieg 2]]*Men[[#This Row],[3000 m bieg 4]]+Men[[#This Row],[3000 m bieg 3]]*Men[[#This Row],[3000 m bieg 4]])&gt;0,SUM(LARGE((H38,L38,P38,T38),1),LARGE((H38,L38,P38,T38),2),LARGE((H38,L38,P38,T38),3)),0)</f>
        <v>0</v>
      </c>
    </row>
    <row r="39" spans="1:24" x14ac:dyDescent="0.25">
      <c r="A39" s="26"/>
      <c r="B39" s="26" t="str">
        <f>_xlfn.XLOOKUP(Men[[#This Row],[Nazwisko i Imię]],Licencje[Nazw i imię],Licencje[Klub],"",0)</f>
        <v/>
      </c>
      <c r="C39" s="71" t="str">
        <f>_xlfn.XLOOKUP(Men[[#This Row],[Nazwisko i Imię]],Licencje[Nazw i imię],Licencje[DataUr],"",0)</f>
        <v/>
      </c>
      <c r="D39" s="70" t="str">
        <f>_xlfn.XLOOKUP(Men[[#This Row],[Nazwisko i Imię]],Licencje[Nazw i imię],Licencje[Kat],"",0)</f>
        <v/>
      </c>
      <c r="E39" s="57">
        <f>_xlfn.XLOOKUP(Men[[#This Row],[Nazwisko i Imię]],'500 m M'!E:E,'500 m M'!G:G,0,0)</f>
        <v>0</v>
      </c>
      <c r="F39" s="57">
        <f>_xlfn.XLOOKUP(Men[[#This Row],[Nazwisko i Imię]],'1500 m M'!E:E,'1500 m M'!G:G,0,0)</f>
        <v>0</v>
      </c>
      <c r="G39" s="57">
        <f>_xlfn.XLOOKUP(Men[[#This Row],[Nazwisko i Imię]],'1000 m M'!E:E,'1000 m M'!G:G,0,0)</f>
        <v>0</v>
      </c>
      <c r="H39" s="61">
        <f>_xlfn.XLOOKUP(Men[[#This Row],[Nazwisko i Imię]],'3000 m M'!E:E,'3000 m M'!G:G,0,0)</f>
        <v>0</v>
      </c>
      <c r="I39" s="58">
        <f>_xlfn.XLOOKUP(Men[[#This Row],[Nazwisko i Imię]],'500 m M'!H:H,'500 m M'!J:J,0,0)</f>
        <v>0</v>
      </c>
      <c r="J39" s="58">
        <f>_xlfn.XLOOKUP(Men[[#This Row],[Nazwisko i Imię]],'1500 m M'!H:H,'1500 m M'!J:J,0,0)</f>
        <v>0</v>
      </c>
      <c r="K39" s="58">
        <f>_xlfn.XLOOKUP(Men[[#This Row],[Nazwisko i Imię]],'1000 m M'!H:H,'1000 m M'!J:J,0,0)</f>
        <v>0</v>
      </c>
      <c r="L39" s="58">
        <f>_xlfn.XLOOKUP(Men[[#This Row],[Nazwisko i Imię]],'3000 m M'!H:H,'3000 m M'!J:J,0,0)</f>
        <v>0</v>
      </c>
      <c r="M39" s="59">
        <f>_xlfn.XLOOKUP(Men[[#This Row],[Nazwisko i Imię]],'500 m M'!K:K,'500 m M'!M:M,0,0)</f>
        <v>0</v>
      </c>
      <c r="N39" s="59">
        <f>_xlfn.XLOOKUP(Men[[#This Row],[Nazwisko i Imię]],'1500 m M'!K:K,'1500 m M'!M:M,0,0)</f>
        <v>0</v>
      </c>
      <c r="O39" s="59">
        <f>_xlfn.XLOOKUP(Men[[#This Row],[Nazwisko i Imię]],'1000 m M'!K:K,'1000 m M'!M:M,0,0)</f>
        <v>0</v>
      </c>
      <c r="P39" s="59">
        <f>_xlfn.XLOOKUP(Men[[#This Row],[Nazwisko i Imię]],'3000 m M'!K:K,'3000 m M'!M:M,0,0)</f>
        <v>0</v>
      </c>
      <c r="Q39" s="60">
        <f>_xlfn.XLOOKUP(Men[[#This Row],[Nazwisko i Imię]],'500 m M'!N:N,'500 m M'!P:P,0,0)</f>
        <v>0</v>
      </c>
      <c r="R39" s="60">
        <f>_xlfn.XLOOKUP(Men[[#This Row],[Nazwisko i Imię]],'1500 m M'!N:N,'1500 m M'!P:P,0,0)</f>
        <v>0</v>
      </c>
      <c r="S39" s="60">
        <f>_xlfn.XLOOKUP(Men[[#This Row],[Nazwisko i Imię]],'1000 m M'!N:N,'1000 m M'!P:P,0,0)</f>
        <v>0</v>
      </c>
      <c r="T39" s="60">
        <f>_xlfn.XLOOKUP(Men[[#This Row],[Nazwisko i Imię]],'3000 m M'!N:N,'3000 m M'!P:P,0,0)</f>
        <v>0</v>
      </c>
      <c r="U39" s="53">
        <f>IF((Men[[#This Row],[500m bieg 1]]*Men[[#This Row],[500m bieg 2]]+Men[[#This Row],[500m bieg 1]]*Men[[#This Row],[500m bieg 3]]+Men[[#This Row],[500m bieg 2]]*Men[[#This Row],[500m bieg 3]]+Men[[#This Row],[500m bieg 1]]*Men[[#This Row],[500m bieg 4]]+Men[[#This Row],[500m bieg 2]]*Men[[#This Row],[500m bieg 4]]+Men[[#This Row],[500m bieg 3]]*Men[[#This Row],[500m bieg 4]])&gt;0,SUM(LARGE((E39,I39,M39,Q39),1),LARGE((E39,I39,M39,Q39),2),LARGE((E39,I39,M39,Q39),3)),0)</f>
        <v>0</v>
      </c>
      <c r="V39" s="53">
        <f>IF((Men[[#This Row],[1500m Bieg 1]]*Men[[#This Row],[1500m Bieg 2]]+Men[[#This Row],[1500m Bieg 1]]*Men[[#This Row],[1500m Bieg 3]]+Men[[#This Row],[1500m Bieg 2]]*Men[[#This Row],[1500m Bieg 3]]+Men[[#This Row],[1500m Bieg 1]]*Men[[#This Row],[1500m Bieg 4]]+Men[[#This Row],[1500m Bieg 2]]*Men[[#This Row],[1500m Bieg 4]]+Men[[#This Row],[1500m Bieg 3]]*Men[[#This Row],[1500m Bieg 4]])&gt;0,SUM(LARGE((F39,J39,N39,R39),1),LARGE((F39,J39,N39,R39),2),LARGE((F39,J39,N39,R39),3)),0)</f>
        <v>0</v>
      </c>
      <c r="W39" s="53">
        <f>IF((Men[[#This Row],[1000m bieg 1]]*Men[[#This Row],[1000m bieg 2]]+Men[[#This Row],[1000m bieg 1]]*Men[[#This Row],[1000m bieg 3]]+Men[[#This Row],[1000m bieg 2]]*Men[[#This Row],[1000m bieg 3]]+Men[[#This Row],[1000m bieg 1]]*Men[[#This Row],[1000m bieg 4]]+Men[[#This Row],[1000m bieg 2]]*Men[[#This Row],[1000m bieg 4]]+Men[[#This Row],[1000m bieg 3]]*Men[[#This Row],[1000m bieg 4]])&gt;0,SUM(LARGE((G39,K39,O39,S39),1),LARGE((G39,K39,O39,S39),2),LARGE((G39,K39,O39,S39),3)),0)</f>
        <v>0</v>
      </c>
      <c r="X39" s="53">
        <f>IF((Men[[#This Row],[3000 m bieg 1]]*Men[[#This Row],[3000 m bieg 2]]+Men[[#This Row],[3000 m bieg 1]]*Men[[#This Row],[3000 m bieg 3]]+Men[[#This Row],[3000 m bieg 2]]*Men[[#This Row],[3000 m bieg 3]]+Men[[#This Row],[3000 m bieg 1]]*Men[[#This Row],[3000 m bieg 4]]+Men[[#This Row],[3000 m bieg 2]]*Men[[#This Row],[3000 m bieg 4]]+Men[[#This Row],[3000 m bieg 3]]*Men[[#This Row],[3000 m bieg 4]])&gt;0,SUM(LARGE((H39,L39,P39,T39),1),LARGE((H39,L39,P39,T39),2),LARGE((H39,L39,P39,T39),3)),0)</f>
        <v>0</v>
      </c>
    </row>
    <row r="40" spans="1:24" x14ac:dyDescent="0.25">
      <c r="A40" s="26"/>
      <c r="B40" s="26" t="str">
        <f>_xlfn.XLOOKUP(Men[[#This Row],[Nazwisko i Imię]],Licencje[Nazw i imię],Licencje[Klub],"",0)</f>
        <v/>
      </c>
      <c r="C40" s="71" t="str">
        <f>_xlfn.XLOOKUP(Men[[#This Row],[Nazwisko i Imię]],Licencje[Nazw i imię],Licencje[DataUr],"",0)</f>
        <v/>
      </c>
      <c r="D40" s="70" t="str">
        <f>_xlfn.XLOOKUP(Men[[#This Row],[Nazwisko i Imię]],Licencje[Nazw i imię],Licencje[Kat],"",0)</f>
        <v/>
      </c>
      <c r="E40" s="57">
        <f>_xlfn.XLOOKUP(Men[[#This Row],[Nazwisko i Imię]],'500 m M'!E:E,'500 m M'!G:G,0,0)</f>
        <v>0</v>
      </c>
      <c r="F40" s="57">
        <f>_xlfn.XLOOKUP(Men[[#This Row],[Nazwisko i Imię]],'1500 m M'!E:E,'1500 m M'!G:G,0,0)</f>
        <v>0</v>
      </c>
      <c r="G40" s="57">
        <f>_xlfn.XLOOKUP(Men[[#This Row],[Nazwisko i Imię]],'1000 m M'!E:E,'1000 m M'!G:G,0,0)</f>
        <v>0</v>
      </c>
      <c r="H40" s="61">
        <f>_xlfn.XLOOKUP(Men[[#This Row],[Nazwisko i Imię]],'3000 m M'!E:E,'3000 m M'!G:G,0,0)</f>
        <v>0</v>
      </c>
      <c r="I40" s="58">
        <f>_xlfn.XLOOKUP(Men[[#This Row],[Nazwisko i Imię]],'500 m M'!H:H,'500 m M'!J:J,0,0)</f>
        <v>0</v>
      </c>
      <c r="J40" s="58">
        <f>_xlfn.XLOOKUP(Men[[#This Row],[Nazwisko i Imię]],'1500 m M'!H:H,'1500 m M'!J:J,0,0)</f>
        <v>0</v>
      </c>
      <c r="K40" s="58">
        <f>_xlfn.XLOOKUP(Men[[#This Row],[Nazwisko i Imię]],'1000 m M'!H:H,'1000 m M'!J:J,0,0)</f>
        <v>0</v>
      </c>
      <c r="L40" s="58">
        <f>_xlfn.XLOOKUP(Men[[#This Row],[Nazwisko i Imię]],'3000 m M'!H:H,'3000 m M'!J:J,0,0)</f>
        <v>0</v>
      </c>
      <c r="M40" s="59">
        <f>_xlfn.XLOOKUP(Men[[#This Row],[Nazwisko i Imię]],'500 m M'!K:K,'500 m M'!M:M,0,0)</f>
        <v>0</v>
      </c>
      <c r="N40" s="59">
        <f>_xlfn.XLOOKUP(Men[[#This Row],[Nazwisko i Imię]],'1500 m M'!K:K,'1500 m M'!M:M,0,0)</f>
        <v>0</v>
      </c>
      <c r="O40" s="59">
        <f>_xlfn.XLOOKUP(Men[[#This Row],[Nazwisko i Imię]],'1000 m M'!K:K,'1000 m M'!M:M,0,0)</f>
        <v>0</v>
      </c>
      <c r="P40" s="59">
        <f>_xlfn.XLOOKUP(Men[[#This Row],[Nazwisko i Imię]],'3000 m M'!K:K,'3000 m M'!M:M,0,0)</f>
        <v>0</v>
      </c>
      <c r="Q40" s="60">
        <f>_xlfn.XLOOKUP(Men[[#This Row],[Nazwisko i Imię]],'500 m M'!N:N,'500 m M'!P:P,0,0)</f>
        <v>0</v>
      </c>
      <c r="R40" s="60">
        <f>_xlfn.XLOOKUP(Men[[#This Row],[Nazwisko i Imię]],'1500 m M'!N:N,'1500 m M'!P:P,0,0)</f>
        <v>0</v>
      </c>
      <c r="S40" s="60">
        <f>_xlfn.XLOOKUP(Men[[#This Row],[Nazwisko i Imię]],'1000 m M'!N:N,'1000 m M'!P:P,0,0)</f>
        <v>0</v>
      </c>
      <c r="T40" s="60">
        <f>_xlfn.XLOOKUP(Men[[#This Row],[Nazwisko i Imię]],'3000 m M'!N:N,'3000 m M'!P:P,0,0)</f>
        <v>0</v>
      </c>
      <c r="U40" s="53">
        <f>IF((Men[[#This Row],[500m bieg 1]]*Men[[#This Row],[500m bieg 2]]+Men[[#This Row],[500m bieg 1]]*Men[[#This Row],[500m bieg 3]]+Men[[#This Row],[500m bieg 2]]*Men[[#This Row],[500m bieg 3]]+Men[[#This Row],[500m bieg 1]]*Men[[#This Row],[500m bieg 4]]+Men[[#This Row],[500m bieg 2]]*Men[[#This Row],[500m bieg 4]]+Men[[#This Row],[500m bieg 3]]*Men[[#This Row],[500m bieg 4]])&gt;0,SUM(LARGE((E40,I40,M40,Q40),1),LARGE((E40,I40,M40,Q40),2),LARGE((E40,I40,M40,Q40),3)),0)</f>
        <v>0</v>
      </c>
      <c r="V40" s="53">
        <f>IF((Men[[#This Row],[1500m Bieg 1]]*Men[[#This Row],[1500m Bieg 2]]+Men[[#This Row],[1500m Bieg 1]]*Men[[#This Row],[1500m Bieg 3]]+Men[[#This Row],[1500m Bieg 2]]*Men[[#This Row],[1500m Bieg 3]]+Men[[#This Row],[1500m Bieg 1]]*Men[[#This Row],[1500m Bieg 4]]+Men[[#This Row],[1500m Bieg 2]]*Men[[#This Row],[1500m Bieg 4]]+Men[[#This Row],[1500m Bieg 3]]*Men[[#This Row],[1500m Bieg 4]])&gt;0,SUM(LARGE((F40,J40,N40,R40),1),LARGE((F40,J40,N40,R40),2),LARGE((F40,J40,N40,R40),3)),0)</f>
        <v>0</v>
      </c>
      <c r="W40" s="53">
        <f>IF((Men[[#This Row],[1000m bieg 1]]*Men[[#This Row],[1000m bieg 2]]+Men[[#This Row],[1000m bieg 1]]*Men[[#This Row],[1000m bieg 3]]+Men[[#This Row],[1000m bieg 2]]*Men[[#This Row],[1000m bieg 3]]+Men[[#This Row],[1000m bieg 1]]*Men[[#This Row],[1000m bieg 4]]+Men[[#This Row],[1000m bieg 2]]*Men[[#This Row],[1000m bieg 4]]+Men[[#This Row],[1000m bieg 3]]*Men[[#This Row],[1000m bieg 4]])&gt;0,SUM(LARGE((G40,K40,O40,S40),1),LARGE((G40,K40,O40,S40),2),LARGE((G40,K40,O40,S40),3)),0)</f>
        <v>0</v>
      </c>
      <c r="X40" s="53">
        <f>IF((Men[[#This Row],[3000 m bieg 1]]*Men[[#This Row],[3000 m bieg 2]]+Men[[#This Row],[3000 m bieg 1]]*Men[[#This Row],[3000 m bieg 3]]+Men[[#This Row],[3000 m bieg 2]]*Men[[#This Row],[3000 m bieg 3]]+Men[[#This Row],[3000 m bieg 1]]*Men[[#This Row],[3000 m bieg 4]]+Men[[#This Row],[3000 m bieg 2]]*Men[[#This Row],[3000 m bieg 4]]+Men[[#This Row],[3000 m bieg 3]]*Men[[#This Row],[3000 m bieg 4]])&gt;0,SUM(LARGE((H40,L40,P40,T40),1),LARGE((H40,L40,P40,T40),2),LARGE((H40,L40,P40,T40),3)),0)</f>
        <v>0</v>
      </c>
    </row>
    <row r="41" spans="1:24" x14ac:dyDescent="0.25">
      <c r="A41" s="26"/>
      <c r="B41" s="26" t="str">
        <f>_xlfn.XLOOKUP(Men[[#This Row],[Nazwisko i Imię]],Licencje[Nazw i imię],Licencje[Klub],"",0)</f>
        <v/>
      </c>
      <c r="C41" s="71" t="str">
        <f>_xlfn.XLOOKUP(Men[[#This Row],[Nazwisko i Imię]],Licencje[Nazw i imię],Licencje[DataUr],"",0)</f>
        <v/>
      </c>
      <c r="D41" s="70" t="str">
        <f>_xlfn.XLOOKUP(Men[[#This Row],[Nazwisko i Imię]],Licencje[Nazw i imię],Licencje[Kat],"",0)</f>
        <v/>
      </c>
      <c r="E41" s="57">
        <f>_xlfn.XLOOKUP(Men[[#This Row],[Nazwisko i Imię]],'500 m M'!E:E,'500 m M'!G:G,0,0)</f>
        <v>0</v>
      </c>
      <c r="F41" s="57">
        <f>_xlfn.XLOOKUP(Men[[#This Row],[Nazwisko i Imię]],'1500 m M'!E:E,'1500 m M'!G:G,0,0)</f>
        <v>0</v>
      </c>
      <c r="G41" s="57">
        <f>_xlfn.XLOOKUP(Men[[#This Row],[Nazwisko i Imię]],'1000 m M'!E:E,'1000 m M'!G:G,0,0)</f>
        <v>0</v>
      </c>
      <c r="H41" s="61">
        <f>_xlfn.XLOOKUP(Men[[#This Row],[Nazwisko i Imię]],'3000 m M'!E:E,'3000 m M'!G:G,0,0)</f>
        <v>0</v>
      </c>
      <c r="I41" s="58">
        <f>_xlfn.XLOOKUP(Men[[#This Row],[Nazwisko i Imię]],'500 m M'!H:H,'500 m M'!J:J,0,0)</f>
        <v>0</v>
      </c>
      <c r="J41" s="58">
        <f>_xlfn.XLOOKUP(Men[[#This Row],[Nazwisko i Imię]],'1500 m M'!H:H,'1500 m M'!J:J,0,0)</f>
        <v>0</v>
      </c>
      <c r="K41" s="58">
        <f>_xlfn.XLOOKUP(Men[[#This Row],[Nazwisko i Imię]],'1000 m M'!H:H,'1000 m M'!J:J,0,0)</f>
        <v>0</v>
      </c>
      <c r="L41" s="58">
        <f>_xlfn.XLOOKUP(Men[[#This Row],[Nazwisko i Imię]],'3000 m M'!H:H,'3000 m M'!J:J,0,0)</f>
        <v>0</v>
      </c>
      <c r="M41" s="59">
        <f>_xlfn.XLOOKUP(Men[[#This Row],[Nazwisko i Imię]],'500 m M'!K:K,'500 m M'!M:M,0,0)</f>
        <v>0</v>
      </c>
      <c r="N41" s="59">
        <f>_xlfn.XLOOKUP(Men[[#This Row],[Nazwisko i Imię]],'1500 m M'!K:K,'1500 m M'!M:M,0,0)</f>
        <v>0</v>
      </c>
      <c r="O41" s="59">
        <f>_xlfn.XLOOKUP(Men[[#This Row],[Nazwisko i Imię]],'1000 m M'!K:K,'1000 m M'!M:M,0,0)</f>
        <v>0</v>
      </c>
      <c r="P41" s="59">
        <f>_xlfn.XLOOKUP(Men[[#This Row],[Nazwisko i Imię]],'3000 m M'!K:K,'3000 m M'!M:M,0,0)</f>
        <v>0</v>
      </c>
      <c r="Q41" s="60">
        <f>_xlfn.XLOOKUP(Men[[#This Row],[Nazwisko i Imię]],'500 m M'!N:N,'500 m M'!P:P,0,0)</f>
        <v>0</v>
      </c>
      <c r="R41" s="60">
        <f>_xlfn.XLOOKUP(Men[[#This Row],[Nazwisko i Imię]],'1500 m M'!N:N,'1500 m M'!P:P,0,0)</f>
        <v>0</v>
      </c>
      <c r="S41" s="60">
        <f>_xlfn.XLOOKUP(Men[[#This Row],[Nazwisko i Imię]],'1000 m M'!N:N,'1000 m M'!P:P,0,0)</f>
        <v>0</v>
      </c>
      <c r="T41" s="60">
        <f>_xlfn.XLOOKUP(Men[[#This Row],[Nazwisko i Imię]],'3000 m M'!N:N,'3000 m M'!P:P,0,0)</f>
        <v>0</v>
      </c>
      <c r="U41" s="53">
        <f>IF((Men[[#This Row],[500m bieg 1]]*Men[[#This Row],[500m bieg 2]]+Men[[#This Row],[500m bieg 1]]*Men[[#This Row],[500m bieg 3]]+Men[[#This Row],[500m bieg 2]]*Men[[#This Row],[500m bieg 3]]+Men[[#This Row],[500m bieg 1]]*Men[[#This Row],[500m bieg 4]]+Men[[#This Row],[500m bieg 2]]*Men[[#This Row],[500m bieg 4]]+Men[[#This Row],[500m bieg 3]]*Men[[#This Row],[500m bieg 4]])&gt;0,SUM(LARGE((E41,I41,M41,Q41),1),LARGE((E41,I41,M41,Q41),2),LARGE((E41,I41,M41,Q41),3)),0)</f>
        <v>0</v>
      </c>
      <c r="V41" s="53">
        <f>IF((Men[[#This Row],[1500m Bieg 1]]*Men[[#This Row],[1500m Bieg 2]]+Men[[#This Row],[1500m Bieg 1]]*Men[[#This Row],[1500m Bieg 3]]+Men[[#This Row],[1500m Bieg 2]]*Men[[#This Row],[1500m Bieg 3]]+Men[[#This Row],[1500m Bieg 1]]*Men[[#This Row],[1500m Bieg 4]]+Men[[#This Row],[1500m Bieg 2]]*Men[[#This Row],[1500m Bieg 4]]+Men[[#This Row],[1500m Bieg 3]]*Men[[#This Row],[1500m Bieg 4]])&gt;0,SUM(LARGE((F41,J41,N41,R41),1),LARGE((F41,J41,N41,R41),2),LARGE((F41,J41,N41,R41),3)),0)</f>
        <v>0</v>
      </c>
      <c r="W41" s="53">
        <f>IF((Men[[#This Row],[1000m bieg 1]]*Men[[#This Row],[1000m bieg 2]]+Men[[#This Row],[1000m bieg 1]]*Men[[#This Row],[1000m bieg 3]]+Men[[#This Row],[1000m bieg 2]]*Men[[#This Row],[1000m bieg 3]]+Men[[#This Row],[1000m bieg 1]]*Men[[#This Row],[1000m bieg 4]]+Men[[#This Row],[1000m bieg 2]]*Men[[#This Row],[1000m bieg 4]]+Men[[#This Row],[1000m bieg 3]]*Men[[#This Row],[1000m bieg 4]])&gt;0,SUM(LARGE((G41,K41,O41,S41),1),LARGE((G41,K41,O41,S41),2),LARGE((G41,K41,O41,S41),3)),0)</f>
        <v>0</v>
      </c>
      <c r="X41" s="53">
        <f>IF((Men[[#This Row],[3000 m bieg 1]]*Men[[#This Row],[3000 m bieg 2]]+Men[[#This Row],[3000 m bieg 1]]*Men[[#This Row],[3000 m bieg 3]]+Men[[#This Row],[3000 m bieg 2]]*Men[[#This Row],[3000 m bieg 3]]+Men[[#This Row],[3000 m bieg 1]]*Men[[#This Row],[3000 m bieg 4]]+Men[[#This Row],[3000 m bieg 2]]*Men[[#This Row],[3000 m bieg 4]]+Men[[#This Row],[3000 m bieg 3]]*Men[[#This Row],[3000 m bieg 4]])&gt;0,SUM(LARGE((H41,L41,P41,T41),1),LARGE((H41,L41,P41,T41),2),LARGE((H41,L41,P41,T41),3)),0)</f>
        <v>0</v>
      </c>
    </row>
    <row r="42" spans="1:24" x14ac:dyDescent="0.25">
      <c r="A42" s="26"/>
      <c r="B42" s="26" t="str">
        <f>_xlfn.XLOOKUP(Men[[#This Row],[Nazwisko i Imię]],Licencje[Nazw i imię],Licencje[Klub],"",0)</f>
        <v/>
      </c>
      <c r="C42" s="71" t="str">
        <f>_xlfn.XLOOKUP(Men[[#This Row],[Nazwisko i Imię]],Licencje[Nazw i imię],Licencje[DataUr],"",0)</f>
        <v/>
      </c>
      <c r="D42" s="70" t="str">
        <f>_xlfn.XLOOKUP(Men[[#This Row],[Nazwisko i Imię]],Licencje[Nazw i imię],Licencje[Kat],"",0)</f>
        <v/>
      </c>
      <c r="E42" s="57">
        <f>_xlfn.XLOOKUP(Men[[#This Row],[Nazwisko i Imię]],'500 m M'!E:E,'500 m M'!G:G,0,0)</f>
        <v>0</v>
      </c>
      <c r="F42" s="57">
        <f>_xlfn.XLOOKUP(Men[[#This Row],[Nazwisko i Imię]],'1500 m M'!E:E,'1500 m M'!G:G,0,0)</f>
        <v>0</v>
      </c>
      <c r="G42" s="57">
        <f>_xlfn.XLOOKUP(Men[[#This Row],[Nazwisko i Imię]],'1000 m M'!E:E,'1000 m M'!G:G,0,0)</f>
        <v>0</v>
      </c>
      <c r="H42" s="61">
        <f>_xlfn.XLOOKUP(Men[[#This Row],[Nazwisko i Imię]],'3000 m M'!E:E,'3000 m M'!G:G,0,0)</f>
        <v>0</v>
      </c>
      <c r="I42" s="58">
        <f>_xlfn.XLOOKUP(Men[[#This Row],[Nazwisko i Imię]],'500 m M'!H:H,'500 m M'!J:J,0,0)</f>
        <v>0</v>
      </c>
      <c r="J42" s="58">
        <f>_xlfn.XLOOKUP(Men[[#This Row],[Nazwisko i Imię]],'1500 m M'!H:H,'1500 m M'!J:J,0,0)</f>
        <v>0</v>
      </c>
      <c r="K42" s="58">
        <f>_xlfn.XLOOKUP(Men[[#This Row],[Nazwisko i Imię]],'1000 m M'!H:H,'1000 m M'!J:J,0,0)</f>
        <v>0</v>
      </c>
      <c r="L42" s="58">
        <f>_xlfn.XLOOKUP(Men[[#This Row],[Nazwisko i Imię]],'3000 m M'!H:H,'3000 m M'!J:J,0,0)</f>
        <v>0</v>
      </c>
      <c r="M42" s="59">
        <f>_xlfn.XLOOKUP(Men[[#This Row],[Nazwisko i Imię]],'500 m M'!K:K,'500 m M'!M:M,0,0)</f>
        <v>0</v>
      </c>
      <c r="N42" s="59">
        <f>_xlfn.XLOOKUP(Men[[#This Row],[Nazwisko i Imię]],'1500 m M'!K:K,'1500 m M'!M:M,0,0)</f>
        <v>0</v>
      </c>
      <c r="O42" s="59">
        <f>_xlfn.XLOOKUP(Men[[#This Row],[Nazwisko i Imię]],'1000 m M'!K:K,'1000 m M'!M:M,0,0)</f>
        <v>0</v>
      </c>
      <c r="P42" s="59">
        <f>_xlfn.XLOOKUP(Men[[#This Row],[Nazwisko i Imię]],'3000 m M'!K:K,'3000 m M'!M:M,0,0)</f>
        <v>0</v>
      </c>
      <c r="Q42" s="60">
        <f>_xlfn.XLOOKUP(Men[[#This Row],[Nazwisko i Imię]],'500 m M'!N:N,'500 m M'!P:P,0,0)</f>
        <v>0</v>
      </c>
      <c r="R42" s="60">
        <f>_xlfn.XLOOKUP(Men[[#This Row],[Nazwisko i Imię]],'1500 m M'!N:N,'1500 m M'!P:P,0,0)</f>
        <v>0</v>
      </c>
      <c r="S42" s="60">
        <f>_xlfn.XLOOKUP(Men[[#This Row],[Nazwisko i Imię]],'1000 m M'!N:N,'1000 m M'!P:P,0,0)</f>
        <v>0</v>
      </c>
      <c r="T42" s="60">
        <f>_xlfn.XLOOKUP(Men[[#This Row],[Nazwisko i Imię]],'3000 m M'!N:N,'3000 m M'!P:P,0,0)</f>
        <v>0</v>
      </c>
      <c r="U42" s="53">
        <f>IF((Men[[#This Row],[500m bieg 1]]*Men[[#This Row],[500m bieg 2]]+Men[[#This Row],[500m bieg 1]]*Men[[#This Row],[500m bieg 3]]+Men[[#This Row],[500m bieg 2]]*Men[[#This Row],[500m bieg 3]]+Men[[#This Row],[500m bieg 1]]*Men[[#This Row],[500m bieg 4]]+Men[[#This Row],[500m bieg 2]]*Men[[#This Row],[500m bieg 4]]+Men[[#This Row],[500m bieg 3]]*Men[[#This Row],[500m bieg 4]])&gt;0,SUM(LARGE((E42,I42,M42,Q42),1),LARGE((E42,I42,M42,Q42),2),LARGE((E42,I42,M42,Q42),3)),0)</f>
        <v>0</v>
      </c>
      <c r="V42" s="53">
        <f>IF((Men[[#This Row],[1500m Bieg 1]]*Men[[#This Row],[1500m Bieg 2]]+Men[[#This Row],[1500m Bieg 1]]*Men[[#This Row],[1500m Bieg 3]]+Men[[#This Row],[1500m Bieg 2]]*Men[[#This Row],[1500m Bieg 3]]+Men[[#This Row],[1500m Bieg 1]]*Men[[#This Row],[1500m Bieg 4]]+Men[[#This Row],[1500m Bieg 2]]*Men[[#This Row],[1500m Bieg 4]]+Men[[#This Row],[1500m Bieg 3]]*Men[[#This Row],[1500m Bieg 4]])&gt;0,SUM(LARGE((F42,J42,N42,R42),1),LARGE((F42,J42,N42,R42),2),LARGE((F42,J42,N42,R42),3)),0)</f>
        <v>0</v>
      </c>
      <c r="W42" s="53">
        <f>IF((Men[[#This Row],[1000m bieg 1]]*Men[[#This Row],[1000m bieg 2]]+Men[[#This Row],[1000m bieg 1]]*Men[[#This Row],[1000m bieg 3]]+Men[[#This Row],[1000m bieg 2]]*Men[[#This Row],[1000m bieg 3]]+Men[[#This Row],[1000m bieg 1]]*Men[[#This Row],[1000m bieg 4]]+Men[[#This Row],[1000m bieg 2]]*Men[[#This Row],[1000m bieg 4]]+Men[[#This Row],[1000m bieg 3]]*Men[[#This Row],[1000m bieg 4]])&gt;0,SUM(LARGE((G42,K42,O42,S42),1),LARGE((G42,K42,O42,S42),2),LARGE((G42,K42,O42,S42),3)),0)</f>
        <v>0</v>
      </c>
      <c r="X42" s="53">
        <f>IF((Men[[#This Row],[3000 m bieg 1]]*Men[[#This Row],[3000 m bieg 2]]+Men[[#This Row],[3000 m bieg 1]]*Men[[#This Row],[3000 m bieg 3]]+Men[[#This Row],[3000 m bieg 2]]*Men[[#This Row],[3000 m bieg 3]]+Men[[#This Row],[3000 m bieg 1]]*Men[[#This Row],[3000 m bieg 4]]+Men[[#This Row],[3000 m bieg 2]]*Men[[#This Row],[3000 m bieg 4]]+Men[[#This Row],[3000 m bieg 3]]*Men[[#This Row],[3000 m bieg 4]])&gt;0,SUM(LARGE((H42,L42,P42,T42),1),LARGE((H42,L42,P42,T42),2),LARGE((H42,L42,P42,T42),3)),0)</f>
        <v>0</v>
      </c>
    </row>
    <row r="43" spans="1:24" x14ac:dyDescent="0.25">
      <c r="A43" s="26"/>
      <c r="B43" s="26" t="str">
        <f>_xlfn.XLOOKUP(Men[[#This Row],[Nazwisko i Imię]],Licencje[Nazw i imię],Licencje[Klub],"",0)</f>
        <v/>
      </c>
      <c r="C43" s="71" t="str">
        <f>_xlfn.XLOOKUP(Men[[#This Row],[Nazwisko i Imię]],Licencje[Nazw i imię],Licencje[DataUr],"",0)</f>
        <v/>
      </c>
      <c r="D43" s="70" t="str">
        <f>_xlfn.XLOOKUP(Men[[#This Row],[Nazwisko i Imię]],Licencje[Nazw i imię],Licencje[Kat],"",0)</f>
        <v/>
      </c>
      <c r="E43" s="57">
        <f>_xlfn.XLOOKUP(Men[[#This Row],[Nazwisko i Imię]],'500 m M'!E:E,'500 m M'!G:G,0,0)</f>
        <v>0</v>
      </c>
      <c r="F43" s="57">
        <f>_xlfn.XLOOKUP(Men[[#This Row],[Nazwisko i Imię]],'1500 m M'!E:E,'1500 m M'!G:G,0,0)</f>
        <v>0</v>
      </c>
      <c r="G43" s="57">
        <f>_xlfn.XLOOKUP(Men[[#This Row],[Nazwisko i Imię]],'1000 m M'!E:E,'1000 m M'!G:G,0,0)</f>
        <v>0</v>
      </c>
      <c r="H43" s="61">
        <f>_xlfn.XLOOKUP(Men[[#This Row],[Nazwisko i Imię]],'3000 m M'!E:E,'3000 m M'!G:G,0,0)</f>
        <v>0</v>
      </c>
      <c r="I43" s="58">
        <f>_xlfn.XLOOKUP(Men[[#This Row],[Nazwisko i Imię]],'500 m M'!H:H,'500 m M'!J:J,0,0)</f>
        <v>0</v>
      </c>
      <c r="J43" s="58">
        <f>_xlfn.XLOOKUP(Men[[#This Row],[Nazwisko i Imię]],'1500 m M'!H:H,'1500 m M'!J:J,0,0)</f>
        <v>0</v>
      </c>
      <c r="K43" s="58">
        <f>_xlfn.XLOOKUP(Men[[#This Row],[Nazwisko i Imię]],'1000 m M'!H:H,'1000 m M'!J:J,0,0)</f>
        <v>0</v>
      </c>
      <c r="L43" s="58">
        <f>_xlfn.XLOOKUP(Men[[#This Row],[Nazwisko i Imię]],'3000 m M'!H:H,'3000 m M'!J:J,0,0)</f>
        <v>0</v>
      </c>
      <c r="M43" s="59">
        <f>_xlfn.XLOOKUP(Men[[#This Row],[Nazwisko i Imię]],'500 m M'!K:K,'500 m M'!M:M,0,0)</f>
        <v>0</v>
      </c>
      <c r="N43" s="59">
        <f>_xlfn.XLOOKUP(Men[[#This Row],[Nazwisko i Imię]],'1500 m M'!K:K,'1500 m M'!M:M,0,0)</f>
        <v>0</v>
      </c>
      <c r="O43" s="59">
        <f>_xlfn.XLOOKUP(Men[[#This Row],[Nazwisko i Imię]],'1000 m M'!K:K,'1000 m M'!M:M,0,0)</f>
        <v>0</v>
      </c>
      <c r="P43" s="59">
        <f>_xlfn.XLOOKUP(Men[[#This Row],[Nazwisko i Imię]],'3000 m M'!K:K,'3000 m M'!M:M,0,0)</f>
        <v>0</v>
      </c>
      <c r="Q43" s="60">
        <f>_xlfn.XLOOKUP(Men[[#This Row],[Nazwisko i Imię]],'500 m M'!N:N,'500 m M'!P:P,0,0)</f>
        <v>0</v>
      </c>
      <c r="R43" s="60">
        <f>_xlfn.XLOOKUP(Men[[#This Row],[Nazwisko i Imię]],'1500 m M'!N:N,'1500 m M'!P:P,0,0)</f>
        <v>0</v>
      </c>
      <c r="S43" s="60">
        <f>_xlfn.XLOOKUP(Men[[#This Row],[Nazwisko i Imię]],'1000 m M'!N:N,'1000 m M'!P:P,0,0)</f>
        <v>0</v>
      </c>
      <c r="T43" s="60">
        <f>_xlfn.XLOOKUP(Men[[#This Row],[Nazwisko i Imię]],'3000 m M'!N:N,'3000 m M'!P:P,0,0)</f>
        <v>0</v>
      </c>
      <c r="U43" s="53">
        <f>IF((Men[[#This Row],[500m bieg 1]]*Men[[#This Row],[500m bieg 2]]+Men[[#This Row],[500m bieg 1]]*Men[[#This Row],[500m bieg 3]]+Men[[#This Row],[500m bieg 2]]*Men[[#This Row],[500m bieg 3]]+Men[[#This Row],[500m bieg 1]]*Men[[#This Row],[500m bieg 4]]+Men[[#This Row],[500m bieg 2]]*Men[[#This Row],[500m bieg 4]]+Men[[#This Row],[500m bieg 3]]*Men[[#This Row],[500m bieg 4]])&gt;0,SUM(LARGE((E43,I43,M43,Q43),1),LARGE((E43,I43,M43,Q43),2),LARGE((E43,I43,M43,Q43),3)),0)</f>
        <v>0</v>
      </c>
      <c r="V43" s="53">
        <f>IF((Men[[#This Row],[1500m Bieg 1]]*Men[[#This Row],[1500m Bieg 2]]+Men[[#This Row],[1500m Bieg 1]]*Men[[#This Row],[1500m Bieg 3]]+Men[[#This Row],[1500m Bieg 2]]*Men[[#This Row],[1500m Bieg 3]]+Men[[#This Row],[1500m Bieg 1]]*Men[[#This Row],[1500m Bieg 4]]+Men[[#This Row],[1500m Bieg 2]]*Men[[#This Row],[1500m Bieg 4]]+Men[[#This Row],[1500m Bieg 3]]*Men[[#This Row],[1500m Bieg 4]])&gt;0,SUM(LARGE((F43,J43,N43,R43),1),LARGE((F43,J43,N43,R43),2),LARGE((F43,J43,N43,R43),3)),0)</f>
        <v>0</v>
      </c>
      <c r="W43" s="53">
        <f>IF((Men[[#This Row],[1000m bieg 1]]*Men[[#This Row],[1000m bieg 2]]+Men[[#This Row],[1000m bieg 1]]*Men[[#This Row],[1000m bieg 3]]+Men[[#This Row],[1000m bieg 2]]*Men[[#This Row],[1000m bieg 3]]+Men[[#This Row],[1000m bieg 1]]*Men[[#This Row],[1000m bieg 4]]+Men[[#This Row],[1000m bieg 2]]*Men[[#This Row],[1000m bieg 4]]+Men[[#This Row],[1000m bieg 3]]*Men[[#This Row],[1000m bieg 4]])&gt;0,SUM(LARGE((G43,K43,O43,S43),1),LARGE((G43,K43,O43,S43),2),LARGE((G43,K43,O43,S43),3)),0)</f>
        <v>0</v>
      </c>
      <c r="X43" s="53">
        <f>IF((Men[[#This Row],[3000 m bieg 1]]*Men[[#This Row],[3000 m bieg 2]]+Men[[#This Row],[3000 m bieg 1]]*Men[[#This Row],[3000 m bieg 3]]+Men[[#This Row],[3000 m bieg 2]]*Men[[#This Row],[3000 m bieg 3]]+Men[[#This Row],[3000 m bieg 1]]*Men[[#This Row],[3000 m bieg 4]]+Men[[#This Row],[3000 m bieg 2]]*Men[[#This Row],[3000 m bieg 4]]+Men[[#This Row],[3000 m bieg 3]]*Men[[#This Row],[3000 m bieg 4]])&gt;0,SUM(LARGE((H43,L43,P43,T43),1),LARGE((H43,L43,P43,T43),2),LARGE((H43,L43,P43,T43),3)),0)</f>
        <v>0</v>
      </c>
    </row>
    <row r="44" spans="1:24" x14ac:dyDescent="0.25">
      <c r="A44" s="26"/>
      <c r="B44" s="26" t="str">
        <f>_xlfn.XLOOKUP(Men[[#This Row],[Nazwisko i Imię]],Licencje[Nazw i imię],Licencje[Klub],"",0)</f>
        <v/>
      </c>
      <c r="C44" s="71" t="str">
        <f>_xlfn.XLOOKUP(Men[[#This Row],[Nazwisko i Imię]],Licencje[Nazw i imię],Licencje[DataUr],"",0)</f>
        <v/>
      </c>
      <c r="D44" s="70" t="str">
        <f>_xlfn.XLOOKUP(Men[[#This Row],[Nazwisko i Imię]],Licencje[Nazw i imię],Licencje[Kat],"",0)</f>
        <v/>
      </c>
      <c r="E44" s="57">
        <f>_xlfn.XLOOKUP(Men[[#This Row],[Nazwisko i Imię]],'500 m M'!E:E,'500 m M'!G:G,0,0)</f>
        <v>0</v>
      </c>
      <c r="F44" s="57">
        <f>_xlfn.XLOOKUP(Men[[#This Row],[Nazwisko i Imię]],'1500 m M'!E:E,'1500 m M'!G:G,0,0)</f>
        <v>0</v>
      </c>
      <c r="G44" s="57">
        <f>_xlfn.XLOOKUP(Men[[#This Row],[Nazwisko i Imię]],'1000 m M'!E:E,'1000 m M'!G:G,0,0)</f>
        <v>0</v>
      </c>
      <c r="H44" s="61">
        <f>_xlfn.XLOOKUP(Men[[#This Row],[Nazwisko i Imię]],'3000 m M'!E:E,'3000 m M'!G:G,0,0)</f>
        <v>0</v>
      </c>
      <c r="I44" s="58">
        <f>_xlfn.XLOOKUP(Men[[#This Row],[Nazwisko i Imię]],'500 m M'!H:H,'500 m M'!J:J,0,0)</f>
        <v>0</v>
      </c>
      <c r="J44" s="58">
        <f>_xlfn.XLOOKUP(Men[[#This Row],[Nazwisko i Imię]],'1500 m M'!H:H,'1500 m M'!J:J,0,0)</f>
        <v>0</v>
      </c>
      <c r="K44" s="58">
        <f>_xlfn.XLOOKUP(Men[[#This Row],[Nazwisko i Imię]],'1000 m M'!H:H,'1000 m M'!J:J,0,0)</f>
        <v>0</v>
      </c>
      <c r="L44" s="58">
        <f>_xlfn.XLOOKUP(Men[[#This Row],[Nazwisko i Imię]],'3000 m M'!H:H,'3000 m M'!J:J,0,0)</f>
        <v>0</v>
      </c>
      <c r="M44" s="59">
        <f>_xlfn.XLOOKUP(Men[[#This Row],[Nazwisko i Imię]],'500 m M'!K:K,'500 m M'!M:M,0,0)</f>
        <v>0</v>
      </c>
      <c r="N44" s="59">
        <f>_xlfn.XLOOKUP(Men[[#This Row],[Nazwisko i Imię]],'1500 m M'!K:K,'1500 m M'!M:M,0,0)</f>
        <v>0</v>
      </c>
      <c r="O44" s="59">
        <f>_xlfn.XLOOKUP(Men[[#This Row],[Nazwisko i Imię]],'1000 m M'!K:K,'1000 m M'!M:M,0,0)</f>
        <v>0</v>
      </c>
      <c r="P44" s="59">
        <f>_xlfn.XLOOKUP(Men[[#This Row],[Nazwisko i Imię]],'3000 m M'!K:K,'3000 m M'!M:M,0,0)</f>
        <v>0</v>
      </c>
      <c r="Q44" s="60">
        <f>_xlfn.XLOOKUP(Men[[#This Row],[Nazwisko i Imię]],'500 m M'!N:N,'500 m M'!P:P,0,0)</f>
        <v>0</v>
      </c>
      <c r="R44" s="60">
        <f>_xlfn.XLOOKUP(Men[[#This Row],[Nazwisko i Imię]],'1500 m M'!N:N,'1500 m M'!P:P,0,0)</f>
        <v>0</v>
      </c>
      <c r="S44" s="60">
        <f>_xlfn.XLOOKUP(Men[[#This Row],[Nazwisko i Imię]],'1000 m M'!N:N,'1000 m M'!P:P,0,0)</f>
        <v>0</v>
      </c>
      <c r="T44" s="60">
        <f>_xlfn.XLOOKUP(Men[[#This Row],[Nazwisko i Imię]],'3000 m M'!N:N,'3000 m M'!P:P,0,0)</f>
        <v>0</v>
      </c>
      <c r="U44" s="53">
        <f>IF((Men[[#This Row],[500m bieg 1]]*Men[[#This Row],[500m bieg 2]]+Men[[#This Row],[500m bieg 1]]*Men[[#This Row],[500m bieg 3]]+Men[[#This Row],[500m bieg 2]]*Men[[#This Row],[500m bieg 3]]+Men[[#This Row],[500m bieg 1]]*Men[[#This Row],[500m bieg 4]]+Men[[#This Row],[500m bieg 2]]*Men[[#This Row],[500m bieg 4]]+Men[[#This Row],[500m bieg 3]]*Men[[#This Row],[500m bieg 4]])&gt;0,SUM(LARGE((E44,I44,M44,Q44),1),LARGE((E44,I44,M44,Q44),2),LARGE((E44,I44,M44,Q44),3)),0)</f>
        <v>0</v>
      </c>
      <c r="V44" s="53">
        <f>IF((Men[[#This Row],[1500m Bieg 1]]*Men[[#This Row],[1500m Bieg 2]]+Men[[#This Row],[1500m Bieg 1]]*Men[[#This Row],[1500m Bieg 3]]+Men[[#This Row],[1500m Bieg 2]]*Men[[#This Row],[1500m Bieg 3]]+Men[[#This Row],[1500m Bieg 1]]*Men[[#This Row],[1500m Bieg 4]]+Men[[#This Row],[1500m Bieg 2]]*Men[[#This Row],[1500m Bieg 4]]+Men[[#This Row],[1500m Bieg 3]]*Men[[#This Row],[1500m Bieg 4]])&gt;0,SUM(LARGE((F44,J44,N44,R44),1),LARGE((F44,J44,N44,R44),2),LARGE((F44,J44,N44,R44),3)),0)</f>
        <v>0</v>
      </c>
      <c r="W44" s="53">
        <f>IF((Men[[#This Row],[1000m bieg 1]]*Men[[#This Row],[1000m bieg 2]]+Men[[#This Row],[1000m bieg 1]]*Men[[#This Row],[1000m bieg 3]]+Men[[#This Row],[1000m bieg 2]]*Men[[#This Row],[1000m bieg 3]]+Men[[#This Row],[1000m bieg 1]]*Men[[#This Row],[1000m bieg 4]]+Men[[#This Row],[1000m bieg 2]]*Men[[#This Row],[1000m bieg 4]]+Men[[#This Row],[1000m bieg 3]]*Men[[#This Row],[1000m bieg 4]])&gt;0,SUM(LARGE((G44,K44,O44,S44),1),LARGE((G44,K44,O44,S44),2),LARGE((G44,K44,O44,S44),3)),0)</f>
        <v>0</v>
      </c>
      <c r="X44" s="53">
        <f>IF((Men[[#This Row],[3000 m bieg 1]]*Men[[#This Row],[3000 m bieg 2]]+Men[[#This Row],[3000 m bieg 1]]*Men[[#This Row],[3000 m bieg 3]]+Men[[#This Row],[3000 m bieg 2]]*Men[[#This Row],[3000 m bieg 3]]+Men[[#This Row],[3000 m bieg 1]]*Men[[#This Row],[3000 m bieg 4]]+Men[[#This Row],[3000 m bieg 2]]*Men[[#This Row],[3000 m bieg 4]]+Men[[#This Row],[3000 m bieg 3]]*Men[[#This Row],[3000 m bieg 4]])&gt;0,SUM(LARGE((H44,L44,P44,T44),1),LARGE((H44,L44,P44,T44),2),LARGE((H44,L44,P44,T44),3)),0)</f>
        <v>0</v>
      </c>
    </row>
    <row r="45" spans="1:24" x14ac:dyDescent="0.25">
      <c r="A45" s="26"/>
      <c r="B45" s="26" t="str">
        <f>_xlfn.XLOOKUP(Men[[#This Row],[Nazwisko i Imię]],Licencje[Nazw i imię],Licencje[Klub],"",0)</f>
        <v/>
      </c>
      <c r="C45" s="71" t="str">
        <f>_xlfn.XLOOKUP(Men[[#This Row],[Nazwisko i Imię]],Licencje[Nazw i imię],Licencje[DataUr],"",0)</f>
        <v/>
      </c>
      <c r="D45" s="70" t="str">
        <f>_xlfn.XLOOKUP(Men[[#This Row],[Nazwisko i Imię]],Licencje[Nazw i imię],Licencje[Kat],"",0)</f>
        <v/>
      </c>
      <c r="E45" s="57">
        <f>_xlfn.XLOOKUP(Men[[#This Row],[Nazwisko i Imię]],'500 m M'!E:E,'500 m M'!G:G,0,0)</f>
        <v>0</v>
      </c>
      <c r="F45" s="57">
        <f>_xlfn.XLOOKUP(Men[[#This Row],[Nazwisko i Imię]],'1500 m M'!E:E,'1500 m M'!G:G,0,0)</f>
        <v>0</v>
      </c>
      <c r="G45" s="57">
        <f>_xlfn.XLOOKUP(Men[[#This Row],[Nazwisko i Imię]],'1000 m M'!E:E,'1000 m M'!G:G,0,0)</f>
        <v>0</v>
      </c>
      <c r="H45" s="61">
        <f>_xlfn.XLOOKUP(Men[[#This Row],[Nazwisko i Imię]],'3000 m M'!E:E,'3000 m M'!G:G,0,0)</f>
        <v>0</v>
      </c>
      <c r="I45" s="58">
        <f>_xlfn.XLOOKUP(Men[[#This Row],[Nazwisko i Imię]],'500 m M'!H:H,'500 m M'!J:J,0,0)</f>
        <v>0</v>
      </c>
      <c r="J45" s="58">
        <f>_xlfn.XLOOKUP(Men[[#This Row],[Nazwisko i Imię]],'1500 m M'!H:H,'1500 m M'!J:J,0,0)</f>
        <v>0</v>
      </c>
      <c r="K45" s="58">
        <f>_xlfn.XLOOKUP(Men[[#This Row],[Nazwisko i Imię]],'1000 m M'!H:H,'1000 m M'!J:J,0,0)</f>
        <v>0</v>
      </c>
      <c r="L45" s="58">
        <f>_xlfn.XLOOKUP(Men[[#This Row],[Nazwisko i Imię]],'3000 m M'!H:H,'3000 m M'!J:J,0,0)</f>
        <v>0</v>
      </c>
      <c r="M45" s="59">
        <f>_xlfn.XLOOKUP(Men[[#This Row],[Nazwisko i Imię]],'500 m M'!K:K,'500 m M'!M:M,0,0)</f>
        <v>0</v>
      </c>
      <c r="N45" s="59">
        <f>_xlfn.XLOOKUP(Men[[#This Row],[Nazwisko i Imię]],'1500 m M'!K:K,'1500 m M'!M:M,0,0)</f>
        <v>0</v>
      </c>
      <c r="O45" s="59">
        <f>_xlfn.XLOOKUP(Men[[#This Row],[Nazwisko i Imię]],'1000 m M'!K:K,'1000 m M'!M:M,0,0)</f>
        <v>0</v>
      </c>
      <c r="P45" s="59">
        <f>_xlfn.XLOOKUP(Men[[#This Row],[Nazwisko i Imię]],'3000 m M'!K:K,'3000 m M'!M:M,0,0)</f>
        <v>0</v>
      </c>
      <c r="Q45" s="60">
        <f>_xlfn.XLOOKUP(Men[[#This Row],[Nazwisko i Imię]],'500 m M'!N:N,'500 m M'!P:P,0,0)</f>
        <v>0</v>
      </c>
      <c r="R45" s="60">
        <f>_xlfn.XLOOKUP(Men[[#This Row],[Nazwisko i Imię]],'1500 m M'!N:N,'1500 m M'!P:P,0,0)</f>
        <v>0</v>
      </c>
      <c r="S45" s="60">
        <f>_xlfn.XLOOKUP(Men[[#This Row],[Nazwisko i Imię]],'1000 m M'!N:N,'1000 m M'!P:P,0,0)</f>
        <v>0</v>
      </c>
      <c r="T45" s="60">
        <f>_xlfn.XLOOKUP(Men[[#This Row],[Nazwisko i Imię]],'3000 m M'!N:N,'3000 m M'!P:P,0,0)</f>
        <v>0</v>
      </c>
      <c r="U45" s="53">
        <f>IF((Men[[#This Row],[500m bieg 1]]*Men[[#This Row],[500m bieg 2]]+Men[[#This Row],[500m bieg 1]]*Men[[#This Row],[500m bieg 3]]+Men[[#This Row],[500m bieg 2]]*Men[[#This Row],[500m bieg 3]]+Men[[#This Row],[500m bieg 1]]*Men[[#This Row],[500m bieg 4]]+Men[[#This Row],[500m bieg 2]]*Men[[#This Row],[500m bieg 4]]+Men[[#This Row],[500m bieg 3]]*Men[[#This Row],[500m bieg 4]])&gt;0,SUM(LARGE((E45,I45,M45,Q45),1),LARGE((E45,I45,M45,Q45),2),LARGE((E45,I45,M45,Q45),3)),0)</f>
        <v>0</v>
      </c>
      <c r="V45" s="53">
        <f>IF((Men[[#This Row],[1500m Bieg 1]]*Men[[#This Row],[1500m Bieg 2]]+Men[[#This Row],[1500m Bieg 1]]*Men[[#This Row],[1500m Bieg 3]]+Men[[#This Row],[1500m Bieg 2]]*Men[[#This Row],[1500m Bieg 3]]+Men[[#This Row],[1500m Bieg 1]]*Men[[#This Row],[1500m Bieg 4]]+Men[[#This Row],[1500m Bieg 2]]*Men[[#This Row],[1500m Bieg 4]]+Men[[#This Row],[1500m Bieg 3]]*Men[[#This Row],[1500m Bieg 4]])&gt;0,SUM(LARGE((F45,J45,N45,R45),1),LARGE((F45,J45,N45,R45),2),LARGE((F45,J45,N45,R45),3)),0)</f>
        <v>0</v>
      </c>
      <c r="W45" s="53">
        <f>IF((Men[[#This Row],[1000m bieg 1]]*Men[[#This Row],[1000m bieg 2]]+Men[[#This Row],[1000m bieg 1]]*Men[[#This Row],[1000m bieg 3]]+Men[[#This Row],[1000m bieg 2]]*Men[[#This Row],[1000m bieg 3]]+Men[[#This Row],[1000m bieg 1]]*Men[[#This Row],[1000m bieg 4]]+Men[[#This Row],[1000m bieg 2]]*Men[[#This Row],[1000m bieg 4]]+Men[[#This Row],[1000m bieg 3]]*Men[[#This Row],[1000m bieg 4]])&gt;0,SUM(LARGE((G45,K45,O45,S45),1),LARGE((G45,K45,O45,S45),2),LARGE((G45,K45,O45,S45),3)),0)</f>
        <v>0</v>
      </c>
      <c r="X45" s="53">
        <f>IF((Men[[#This Row],[3000 m bieg 1]]*Men[[#This Row],[3000 m bieg 2]]+Men[[#This Row],[3000 m bieg 1]]*Men[[#This Row],[3000 m bieg 3]]+Men[[#This Row],[3000 m bieg 2]]*Men[[#This Row],[3000 m bieg 3]]+Men[[#This Row],[3000 m bieg 1]]*Men[[#This Row],[3000 m bieg 4]]+Men[[#This Row],[3000 m bieg 2]]*Men[[#This Row],[3000 m bieg 4]]+Men[[#This Row],[3000 m bieg 3]]*Men[[#This Row],[3000 m bieg 4]])&gt;0,SUM(LARGE((H45,L45,P45,T45),1),LARGE((H45,L45,P45,T45),2),LARGE((H45,L45,P45,T45),3)),0)</f>
        <v>0</v>
      </c>
    </row>
    <row r="46" spans="1:24" x14ac:dyDescent="0.25">
      <c r="A46" s="26"/>
      <c r="B46" s="26" t="str">
        <f>_xlfn.XLOOKUP(Men[[#This Row],[Nazwisko i Imię]],Licencje[Nazw i imię],Licencje[Klub],"",0)</f>
        <v/>
      </c>
      <c r="C46" s="71" t="str">
        <f>_xlfn.XLOOKUP(Men[[#This Row],[Nazwisko i Imię]],Licencje[Nazw i imię],Licencje[DataUr],"",0)</f>
        <v/>
      </c>
      <c r="D46" s="70" t="str">
        <f>_xlfn.XLOOKUP(Men[[#This Row],[Nazwisko i Imię]],Licencje[Nazw i imię],Licencje[Kat],"",0)</f>
        <v/>
      </c>
      <c r="E46" s="57">
        <f>_xlfn.XLOOKUP(Men[[#This Row],[Nazwisko i Imię]],'500 m M'!E:E,'500 m M'!G:G,0,0)</f>
        <v>0</v>
      </c>
      <c r="F46" s="57">
        <f>_xlfn.XLOOKUP(Men[[#This Row],[Nazwisko i Imię]],'1500 m M'!E:E,'1500 m M'!G:G,0,0)</f>
        <v>0</v>
      </c>
      <c r="G46" s="57">
        <f>_xlfn.XLOOKUP(Men[[#This Row],[Nazwisko i Imię]],'1000 m M'!E:E,'1000 m M'!G:G,0,0)</f>
        <v>0</v>
      </c>
      <c r="H46" s="61">
        <f>_xlfn.XLOOKUP(Men[[#This Row],[Nazwisko i Imię]],'3000 m M'!E:E,'3000 m M'!G:G,0,0)</f>
        <v>0</v>
      </c>
      <c r="I46" s="58">
        <f>_xlfn.XLOOKUP(Men[[#This Row],[Nazwisko i Imię]],'500 m M'!H:H,'500 m M'!J:J,0,0)</f>
        <v>0</v>
      </c>
      <c r="J46" s="58">
        <f>_xlfn.XLOOKUP(Men[[#This Row],[Nazwisko i Imię]],'1500 m M'!H:H,'1500 m M'!J:J,0,0)</f>
        <v>0</v>
      </c>
      <c r="K46" s="58">
        <f>_xlfn.XLOOKUP(Men[[#This Row],[Nazwisko i Imię]],'1000 m M'!H:H,'1000 m M'!J:J,0,0)</f>
        <v>0</v>
      </c>
      <c r="L46" s="58">
        <f>_xlfn.XLOOKUP(Men[[#This Row],[Nazwisko i Imię]],'3000 m M'!H:H,'3000 m M'!J:J,0,0)</f>
        <v>0</v>
      </c>
      <c r="M46" s="59">
        <f>_xlfn.XLOOKUP(Men[[#This Row],[Nazwisko i Imię]],'500 m M'!K:K,'500 m M'!M:M,0,0)</f>
        <v>0</v>
      </c>
      <c r="N46" s="59">
        <f>_xlfn.XLOOKUP(Men[[#This Row],[Nazwisko i Imię]],'1500 m M'!K:K,'1500 m M'!M:M,0,0)</f>
        <v>0</v>
      </c>
      <c r="O46" s="59">
        <f>_xlfn.XLOOKUP(Men[[#This Row],[Nazwisko i Imię]],'1000 m M'!K:K,'1000 m M'!M:M,0,0)</f>
        <v>0</v>
      </c>
      <c r="P46" s="59">
        <f>_xlfn.XLOOKUP(Men[[#This Row],[Nazwisko i Imię]],'3000 m M'!K:K,'3000 m M'!M:M,0,0)</f>
        <v>0</v>
      </c>
      <c r="Q46" s="60">
        <f>_xlfn.XLOOKUP(Men[[#This Row],[Nazwisko i Imię]],'500 m M'!N:N,'500 m M'!P:P,0,0)</f>
        <v>0</v>
      </c>
      <c r="R46" s="60">
        <f>_xlfn.XLOOKUP(Men[[#This Row],[Nazwisko i Imię]],'1500 m M'!N:N,'1500 m M'!P:P,0,0)</f>
        <v>0</v>
      </c>
      <c r="S46" s="60">
        <f>_xlfn.XLOOKUP(Men[[#This Row],[Nazwisko i Imię]],'1000 m M'!N:N,'1000 m M'!P:P,0,0)</f>
        <v>0</v>
      </c>
      <c r="T46" s="60">
        <f>_xlfn.XLOOKUP(Men[[#This Row],[Nazwisko i Imię]],'3000 m M'!N:N,'3000 m M'!P:P,0,0)</f>
        <v>0</v>
      </c>
      <c r="U46" s="53">
        <f>IF((Men[[#This Row],[500m bieg 1]]*Men[[#This Row],[500m bieg 2]]+Men[[#This Row],[500m bieg 1]]*Men[[#This Row],[500m bieg 3]]+Men[[#This Row],[500m bieg 2]]*Men[[#This Row],[500m bieg 3]]+Men[[#This Row],[500m bieg 1]]*Men[[#This Row],[500m bieg 4]]+Men[[#This Row],[500m bieg 2]]*Men[[#This Row],[500m bieg 4]]+Men[[#This Row],[500m bieg 3]]*Men[[#This Row],[500m bieg 4]])&gt;0,SUM(LARGE((E46,I46,M46,Q46),1),LARGE((E46,I46,M46,Q46),2),LARGE((E46,I46,M46,Q46),3)),0)</f>
        <v>0</v>
      </c>
      <c r="V46" s="53">
        <f>IF((Men[[#This Row],[1500m Bieg 1]]*Men[[#This Row],[1500m Bieg 2]]+Men[[#This Row],[1500m Bieg 1]]*Men[[#This Row],[1500m Bieg 3]]+Men[[#This Row],[1500m Bieg 2]]*Men[[#This Row],[1500m Bieg 3]]+Men[[#This Row],[1500m Bieg 1]]*Men[[#This Row],[1500m Bieg 4]]+Men[[#This Row],[1500m Bieg 2]]*Men[[#This Row],[1500m Bieg 4]]+Men[[#This Row],[1500m Bieg 3]]*Men[[#This Row],[1500m Bieg 4]])&gt;0,SUM(LARGE((F46,J46,N46,R46),1),LARGE((F46,J46,N46,R46),2),LARGE((F46,J46,N46,R46),3)),0)</f>
        <v>0</v>
      </c>
      <c r="W46" s="53">
        <f>IF((Men[[#This Row],[1000m bieg 1]]*Men[[#This Row],[1000m bieg 2]]+Men[[#This Row],[1000m bieg 1]]*Men[[#This Row],[1000m bieg 3]]+Men[[#This Row],[1000m bieg 2]]*Men[[#This Row],[1000m bieg 3]]+Men[[#This Row],[1000m bieg 1]]*Men[[#This Row],[1000m bieg 4]]+Men[[#This Row],[1000m bieg 2]]*Men[[#This Row],[1000m bieg 4]]+Men[[#This Row],[1000m bieg 3]]*Men[[#This Row],[1000m bieg 4]])&gt;0,SUM(LARGE((G46,K46,O46,S46),1),LARGE((G46,K46,O46,S46),2),LARGE((G46,K46,O46,S46),3)),0)</f>
        <v>0</v>
      </c>
      <c r="X46" s="53">
        <f>IF((Men[[#This Row],[3000 m bieg 1]]*Men[[#This Row],[3000 m bieg 2]]+Men[[#This Row],[3000 m bieg 1]]*Men[[#This Row],[3000 m bieg 3]]+Men[[#This Row],[3000 m bieg 2]]*Men[[#This Row],[3000 m bieg 3]]+Men[[#This Row],[3000 m bieg 1]]*Men[[#This Row],[3000 m bieg 4]]+Men[[#This Row],[3000 m bieg 2]]*Men[[#This Row],[3000 m bieg 4]]+Men[[#This Row],[3000 m bieg 3]]*Men[[#This Row],[3000 m bieg 4]])&gt;0,SUM(LARGE((H46,L46,P46,T46),1),LARGE((H46,L46,P46,T46),2),LARGE((H46,L46,P46,T46),3)),0)</f>
        <v>0</v>
      </c>
    </row>
    <row r="47" spans="1:24" x14ac:dyDescent="0.25">
      <c r="A47" s="26"/>
      <c r="B47" s="26" t="str">
        <f>_xlfn.XLOOKUP(Men[[#This Row],[Nazwisko i Imię]],Licencje[Nazw i imię],Licencje[Klub],"",0)</f>
        <v/>
      </c>
      <c r="C47" s="71" t="str">
        <f>_xlfn.XLOOKUP(Men[[#This Row],[Nazwisko i Imię]],Licencje[Nazw i imię],Licencje[DataUr],"",0)</f>
        <v/>
      </c>
      <c r="D47" s="70" t="str">
        <f>_xlfn.XLOOKUP(Men[[#This Row],[Nazwisko i Imię]],Licencje[Nazw i imię],Licencje[Kat],"",0)</f>
        <v/>
      </c>
      <c r="E47" s="57">
        <f>_xlfn.XLOOKUP(Men[[#This Row],[Nazwisko i Imię]],'500 m M'!E:E,'500 m M'!G:G,0,0)</f>
        <v>0</v>
      </c>
      <c r="F47" s="57">
        <f>_xlfn.XLOOKUP(Men[[#This Row],[Nazwisko i Imię]],'1500 m M'!E:E,'1500 m M'!G:G,0,0)</f>
        <v>0</v>
      </c>
      <c r="G47" s="57">
        <f>_xlfn.XLOOKUP(Men[[#This Row],[Nazwisko i Imię]],'1000 m M'!E:E,'1000 m M'!G:G,0,0)</f>
        <v>0</v>
      </c>
      <c r="H47" s="61">
        <f>_xlfn.XLOOKUP(Men[[#This Row],[Nazwisko i Imię]],'3000 m M'!E:E,'3000 m M'!G:G,0,0)</f>
        <v>0</v>
      </c>
      <c r="I47" s="58">
        <f>_xlfn.XLOOKUP(Men[[#This Row],[Nazwisko i Imię]],'500 m M'!H:H,'500 m M'!J:J,0,0)</f>
        <v>0</v>
      </c>
      <c r="J47" s="58">
        <f>_xlfn.XLOOKUP(Men[[#This Row],[Nazwisko i Imię]],'1500 m M'!H:H,'1500 m M'!J:J,0,0)</f>
        <v>0</v>
      </c>
      <c r="K47" s="58">
        <f>_xlfn.XLOOKUP(Men[[#This Row],[Nazwisko i Imię]],'1000 m M'!H:H,'1000 m M'!J:J,0,0)</f>
        <v>0</v>
      </c>
      <c r="L47" s="58">
        <f>_xlfn.XLOOKUP(Men[[#This Row],[Nazwisko i Imię]],'3000 m M'!H:H,'3000 m M'!J:J,0,0)</f>
        <v>0</v>
      </c>
      <c r="M47" s="59">
        <f>_xlfn.XLOOKUP(Men[[#This Row],[Nazwisko i Imię]],'500 m M'!K:K,'500 m M'!M:M,0,0)</f>
        <v>0</v>
      </c>
      <c r="N47" s="59">
        <f>_xlfn.XLOOKUP(Men[[#This Row],[Nazwisko i Imię]],'1500 m M'!K:K,'1500 m M'!M:M,0,0)</f>
        <v>0</v>
      </c>
      <c r="O47" s="59">
        <f>_xlfn.XLOOKUP(Men[[#This Row],[Nazwisko i Imię]],'1000 m M'!K:K,'1000 m M'!M:M,0,0)</f>
        <v>0</v>
      </c>
      <c r="P47" s="59">
        <f>_xlfn.XLOOKUP(Men[[#This Row],[Nazwisko i Imię]],'3000 m M'!K:K,'3000 m M'!M:M,0,0)</f>
        <v>0</v>
      </c>
      <c r="Q47" s="60">
        <f>_xlfn.XLOOKUP(Men[[#This Row],[Nazwisko i Imię]],'500 m M'!N:N,'500 m M'!P:P,0,0)</f>
        <v>0</v>
      </c>
      <c r="R47" s="60">
        <f>_xlfn.XLOOKUP(Men[[#This Row],[Nazwisko i Imię]],'1500 m M'!N:N,'1500 m M'!P:P,0,0)</f>
        <v>0</v>
      </c>
      <c r="S47" s="60">
        <f>_xlfn.XLOOKUP(Men[[#This Row],[Nazwisko i Imię]],'1000 m M'!N:N,'1000 m M'!P:P,0,0)</f>
        <v>0</v>
      </c>
      <c r="T47" s="60">
        <f>_xlfn.XLOOKUP(Men[[#This Row],[Nazwisko i Imię]],'3000 m M'!N:N,'3000 m M'!P:P,0,0)</f>
        <v>0</v>
      </c>
      <c r="U47" s="53">
        <f>IF((Men[[#This Row],[500m bieg 1]]*Men[[#This Row],[500m bieg 2]]+Men[[#This Row],[500m bieg 1]]*Men[[#This Row],[500m bieg 3]]+Men[[#This Row],[500m bieg 2]]*Men[[#This Row],[500m bieg 3]]+Men[[#This Row],[500m bieg 1]]*Men[[#This Row],[500m bieg 4]]+Men[[#This Row],[500m bieg 2]]*Men[[#This Row],[500m bieg 4]]+Men[[#This Row],[500m bieg 3]]*Men[[#This Row],[500m bieg 4]])&gt;0,SUM(LARGE((E47,I47,M47,Q47),1),LARGE((E47,I47,M47,Q47),2),LARGE((E47,I47,M47,Q47),3)),0)</f>
        <v>0</v>
      </c>
      <c r="V47" s="53">
        <f>IF((Men[[#This Row],[1500m Bieg 1]]*Men[[#This Row],[1500m Bieg 2]]+Men[[#This Row],[1500m Bieg 1]]*Men[[#This Row],[1500m Bieg 3]]+Men[[#This Row],[1500m Bieg 2]]*Men[[#This Row],[1500m Bieg 3]]+Men[[#This Row],[1500m Bieg 1]]*Men[[#This Row],[1500m Bieg 4]]+Men[[#This Row],[1500m Bieg 2]]*Men[[#This Row],[1500m Bieg 4]]+Men[[#This Row],[1500m Bieg 3]]*Men[[#This Row],[1500m Bieg 4]])&gt;0,SUM(LARGE((F47,J47,N47,R47),1),LARGE((F47,J47,N47,R47),2),LARGE((F47,J47,N47,R47),3)),0)</f>
        <v>0</v>
      </c>
      <c r="W47" s="53">
        <f>IF((Men[[#This Row],[1000m bieg 1]]*Men[[#This Row],[1000m bieg 2]]+Men[[#This Row],[1000m bieg 1]]*Men[[#This Row],[1000m bieg 3]]+Men[[#This Row],[1000m bieg 2]]*Men[[#This Row],[1000m bieg 3]]+Men[[#This Row],[1000m bieg 1]]*Men[[#This Row],[1000m bieg 4]]+Men[[#This Row],[1000m bieg 2]]*Men[[#This Row],[1000m bieg 4]]+Men[[#This Row],[1000m bieg 3]]*Men[[#This Row],[1000m bieg 4]])&gt;0,SUM(LARGE((G47,K47,O47,S47),1),LARGE((G47,K47,O47,S47),2),LARGE((G47,K47,O47,S47),3)),0)</f>
        <v>0</v>
      </c>
      <c r="X47" s="53">
        <f>IF((Men[[#This Row],[3000 m bieg 1]]*Men[[#This Row],[3000 m bieg 2]]+Men[[#This Row],[3000 m bieg 1]]*Men[[#This Row],[3000 m bieg 3]]+Men[[#This Row],[3000 m bieg 2]]*Men[[#This Row],[3000 m bieg 3]]+Men[[#This Row],[3000 m bieg 1]]*Men[[#This Row],[3000 m bieg 4]]+Men[[#This Row],[3000 m bieg 2]]*Men[[#This Row],[3000 m bieg 4]]+Men[[#This Row],[3000 m bieg 3]]*Men[[#This Row],[3000 m bieg 4]])&gt;0,SUM(LARGE((H47,L47,P47,T47),1),LARGE((H47,L47,P47,T47),2),LARGE((H47,L47,P47,T47),3)),0)</f>
        <v>0</v>
      </c>
    </row>
    <row r="48" spans="1:24" x14ac:dyDescent="0.25">
      <c r="A48" s="26"/>
      <c r="B48" s="26" t="str">
        <f>_xlfn.XLOOKUP(Men[[#This Row],[Nazwisko i Imię]],Licencje[Nazw i imię],Licencje[Klub],"",0)</f>
        <v/>
      </c>
      <c r="C48" s="71" t="str">
        <f>_xlfn.XLOOKUP(Men[[#This Row],[Nazwisko i Imię]],Licencje[Nazw i imię],Licencje[DataUr],"",0)</f>
        <v/>
      </c>
      <c r="D48" s="70" t="str">
        <f>_xlfn.XLOOKUP(Men[[#This Row],[Nazwisko i Imię]],Licencje[Nazw i imię],Licencje[Kat],"",0)</f>
        <v/>
      </c>
      <c r="E48" s="57">
        <f>_xlfn.XLOOKUP(Men[[#This Row],[Nazwisko i Imię]],'500 m M'!E:E,'500 m M'!G:G,0,0)</f>
        <v>0</v>
      </c>
      <c r="F48" s="57">
        <f>_xlfn.XLOOKUP(Men[[#This Row],[Nazwisko i Imię]],'1500 m M'!E:E,'1500 m M'!G:G,0,0)</f>
        <v>0</v>
      </c>
      <c r="G48" s="57">
        <f>_xlfn.XLOOKUP(Men[[#This Row],[Nazwisko i Imię]],'1000 m M'!E:E,'1000 m M'!G:G,0,0)</f>
        <v>0</v>
      </c>
      <c r="H48" s="61">
        <f>_xlfn.XLOOKUP(Men[[#This Row],[Nazwisko i Imię]],'3000 m M'!E:E,'3000 m M'!G:G,0,0)</f>
        <v>0</v>
      </c>
      <c r="I48" s="58">
        <f>_xlfn.XLOOKUP(Men[[#This Row],[Nazwisko i Imię]],'500 m M'!H:H,'500 m M'!J:J,0,0)</f>
        <v>0</v>
      </c>
      <c r="J48" s="58">
        <f>_xlfn.XLOOKUP(Men[[#This Row],[Nazwisko i Imię]],'1500 m M'!H:H,'1500 m M'!J:J,0,0)</f>
        <v>0</v>
      </c>
      <c r="K48" s="58">
        <f>_xlfn.XLOOKUP(Men[[#This Row],[Nazwisko i Imię]],'1000 m M'!H:H,'1000 m M'!J:J,0,0)</f>
        <v>0</v>
      </c>
      <c r="L48" s="58">
        <f>_xlfn.XLOOKUP(Men[[#This Row],[Nazwisko i Imię]],'3000 m M'!H:H,'3000 m M'!J:J,0,0)</f>
        <v>0</v>
      </c>
      <c r="M48" s="59">
        <f>_xlfn.XLOOKUP(Men[[#This Row],[Nazwisko i Imię]],'500 m M'!K:K,'500 m M'!M:M,0,0)</f>
        <v>0</v>
      </c>
      <c r="N48" s="59">
        <f>_xlfn.XLOOKUP(Men[[#This Row],[Nazwisko i Imię]],'1500 m M'!K:K,'1500 m M'!M:M,0,0)</f>
        <v>0</v>
      </c>
      <c r="O48" s="59">
        <f>_xlfn.XLOOKUP(Men[[#This Row],[Nazwisko i Imię]],'1000 m M'!K:K,'1000 m M'!M:M,0,0)</f>
        <v>0</v>
      </c>
      <c r="P48" s="59">
        <f>_xlfn.XLOOKUP(Men[[#This Row],[Nazwisko i Imię]],'3000 m M'!K:K,'3000 m M'!M:M,0,0)</f>
        <v>0</v>
      </c>
      <c r="Q48" s="60">
        <f>_xlfn.XLOOKUP(Men[[#This Row],[Nazwisko i Imię]],'500 m M'!N:N,'500 m M'!P:P,0,0)</f>
        <v>0</v>
      </c>
      <c r="R48" s="60">
        <f>_xlfn.XLOOKUP(Men[[#This Row],[Nazwisko i Imię]],'1500 m M'!N:N,'1500 m M'!P:P,0,0)</f>
        <v>0</v>
      </c>
      <c r="S48" s="60">
        <f>_xlfn.XLOOKUP(Men[[#This Row],[Nazwisko i Imię]],'1000 m M'!N:N,'1000 m M'!P:P,0,0)</f>
        <v>0</v>
      </c>
      <c r="T48" s="60">
        <f>_xlfn.XLOOKUP(Men[[#This Row],[Nazwisko i Imię]],'3000 m M'!N:N,'3000 m M'!P:P,0,0)</f>
        <v>0</v>
      </c>
      <c r="U48" s="53">
        <f>IF((Men[[#This Row],[500m bieg 1]]*Men[[#This Row],[500m bieg 2]]+Men[[#This Row],[500m bieg 1]]*Men[[#This Row],[500m bieg 3]]+Men[[#This Row],[500m bieg 2]]*Men[[#This Row],[500m bieg 3]]+Men[[#This Row],[500m bieg 1]]*Men[[#This Row],[500m bieg 4]]+Men[[#This Row],[500m bieg 2]]*Men[[#This Row],[500m bieg 4]]+Men[[#This Row],[500m bieg 3]]*Men[[#This Row],[500m bieg 4]])&gt;0,SUM(LARGE((E48,I48,M48,Q48),1),LARGE((E48,I48,M48,Q48),2),LARGE((E48,I48,M48,Q48),3)),0)</f>
        <v>0</v>
      </c>
      <c r="V48" s="53">
        <f>IF((Men[[#This Row],[1500m Bieg 1]]*Men[[#This Row],[1500m Bieg 2]]+Men[[#This Row],[1500m Bieg 1]]*Men[[#This Row],[1500m Bieg 3]]+Men[[#This Row],[1500m Bieg 2]]*Men[[#This Row],[1500m Bieg 3]]+Men[[#This Row],[1500m Bieg 1]]*Men[[#This Row],[1500m Bieg 4]]+Men[[#This Row],[1500m Bieg 2]]*Men[[#This Row],[1500m Bieg 4]]+Men[[#This Row],[1500m Bieg 3]]*Men[[#This Row],[1500m Bieg 4]])&gt;0,SUM(LARGE((F48,J48,N48,R48),1),LARGE((F48,J48,N48,R48),2),LARGE((F48,J48,N48,R48),3)),0)</f>
        <v>0</v>
      </c>
      <c r="W48" s="53">
        <f>IF((Men[[#This Row],[1000m bieg 1]]*Men[[#This Row],[1000m bieg 2]]+Men[[#This Row],[1000m bieg 1]]*Men[[#This Row],[1000m bieg 3]]+Men[[#This Row],[1000m bieg 2]]*Men[[#This Row],[1000m bieg 3]]+Men[[#This Row],[1000m bieg 1]]*Men[[#This Row],[1000m bieg 4]]+Men[[#This Row],[1000m bieg 2]]*Men[[#This Row],[1000m bieg 4]]+Men[[#This Row],[1000m bieg 3]]*Men[[#This Row],[1000m bieg 4]])&gt;0,SUM(LARGE((G48,K48,O48,S48),1),LARGE((G48,K48,O48,S48),2),LARGE((G48,K48,O48,S48),3)),0)</f>
        <v>0</v>
      </c>
      <c r="X48" s="53">
        <f>IF((Men[[#This Row],[3000 m bieg 1]]*Men[[#This Row],[3000 m bieg 2]]+Men[[#This Row],[3000 m bieg 1]]*Men[[#This Row],[3000 m bieg 3]]+Men[[#This Row],[3000 m bieg 2]]*Men[[#This Row],[3000 m bieg 3]]+Men[[#This Row],[3000 m bieg 1]]*Men[[#This Row],[3000 m bieg 4]]+Men[[#This Row],[3000 m bieg 2]]*Men[[#This Row],[3000 m bieg 4]]+Men[[#This Row],[3000 m bieg 3]]*Men[[#This Row],[3000 m bieg 4]])&gt;0,SUM(LARGE((H48,L48,P48,T48),1),LARGE((H48,L48,P48,T48),2),LARGE((H48,L48,P48,T48),3)),0)</f>
        <v>0</v>
      </c>
    </row>
    <row r="49" spans="1:24" x14ac:dyDescent="0.25">
      <c r="A49" s="26"/>
      <c r="B49" s="26" t="str">
        <f>_xlfn.XLOOKUP(Men[[#This Row],[Nazwisko i Imię]],Licencje[Nazw i imię],Licencje[Klub],"",0)</f>
        <v/>
      </c>
      <c r="C49" s="71" t="str">
        <f>_xlfn.XLOOKUP(Men[[#This Row],[Nazwisko i Imię]],Licencje[Nazw i imię],Licencje[DataUr],"",0)</f>
        <v/>
      </c>
      <c r="D49" s="70" t="str">
        <f>_xlfn.XLOOKUP(Men[[#This Row],[Nazwisko i Imię]],Licencje[Nazw i imię],Licencje[Kat],"",0)</f>
        <v/>
      </c>
      <c r="E49" s="57">
        <f>_xlfn.XLOOKUP(Men[[#This Row],[Nazwisko i Imię]],'500 m M'!E:E,'500 m M'!G:G,0,0)</f>
        <v>0</v>
      </c>
      <c r="F49" s="57">
        <f>_xlfn.XLOOKUP(Men[[#This Row],[Nazwisko i Imię]],'1500 m M'!E:E,'1500 m M'!G:G,0,0)</f>
        <v>0</v>
      </c>
      <c r="G49" s="57">
        <f>_xlfn.XLOOKUP(Men[[#This Row],[Nazwisko i Imię]],'1000 m M'!E:E,'1000 m M'!G:G,0,0)</f>
        <v>0</v>
      </c>
      <c r="H49" s="61">
        <f>_xlfn.XLOOKUP(Men[[#This Row],[Nazwisko i Imię]],'3000 m M'!E:E,'3000 m M'!G:G,0,0)</f>
        <v>0</v>
      </c>
      <c r="I49" s="58">
        <f>_xlfn.XLOOKUP(Men[[#This Row],[Nazwisko i Imię]],'500 m M'!H:H,'500 m M'!J:J,0,0)</f>
        <v>0</v>
      </c>
      <c r="J49" s="58">
        <f>_xlfn.XLOOKUP(Men[[#This Row],[Nazwisko i Imię]],'1500 m M'!H:H,'1500 m M'!J:J,0,0)</f>
        <v>0</v>
      </c>
      <c r="K49" s="58">
        <f>_xlfn.XLOOKUP(Men[[#This Row],[Nazwisko i Imię]],'1000 m M'!H:H,'1000 m M'!J:J,0,0)</f>
        <v>0</v>
      </c>
      <c r="L49" s="58">
        <f>_xlfn.XLOOKUP(Men[[#This Row],[Nazwisko i Imię]],'3000 m M'!H:H,'3000 m M'!J:J,0,0)</f>
        <v>0</v>
      </c>
      <c r="M49" s="59">
        <f>_xlfn.XLOOKUP(Men[[#This Row],[Nazwisko i Imię]],'500 m M'!K:K,'500 m M'!M:M,0,0)</f>
        <v>0</v>
      </c>
      <c r="N49" s="59">
        <f>_xlfn.XLOOKUP(Men[[#This Row],[Nazwisko i Imię]],'1500 m M'!K:K,'1500 m M'!M:M,0,0)</f>
        <v>0</v>
      </c>
      <c r="O49" s="59">
        <f>_xlfn.XLOOKUP(Men[[#This Row],[Nazwisko i Imię]],'1000 m M'!K:K,'1000 m M'!M:M,0,0)</f>
        <v>0</v>
      </c>
      <c r="P49" s="59">
        <f>_xlfn.XLOOKUP(Men[[#This Row],[Nazwisko i Imię]],'3000 m M'!K:K,'3000 m M'!M:M,0,0)</f>
        <v>0</v>
      </c>
      <c r="Q49" s="60">
        <f>_xlfn.XLOOKUP(Men[[#This Row],[Nazwisko i Imię]],'500 m M'!N:N,'500 m M'!P:P,0,0)</f>
        <v>0</v>
      </c>
      <c r="R49" s="60">
        <f>_xlfn.XLOOKUP(Men[[#This Row],[Nazwisko i Imię]],'1500 m M'!N:N,'1500 m M'!P:P,0,0)</f>
        <v>0</v>
      </c>
      <c r="S49" s="60">
        <f>_xlfn.XLOOKUP(Men[[#This Row],[Nazwisko i Imię]],'1000 m M'!N:N,'1000 m M'!P:P,0,0)</f>
        <v>0</v>
      </c>
      <c r="T49" s="60">
        <f>_xlfn.XLOOKUP(Men[[#This Row],[Nazwisko i Imię]],'3000 m M'!N:N,'3000 m M'!P:P,0,0)</f>
        <v>0</v>
      </c>
      <c r="U49" s="53">
        <f>IF((Men[[#This Row],[500m bieg 1]]*Men[[#This Row],[500m bieg 2]]+Men[[#This Row],[500m bieg 1]]*Men[[#This Row],[500m bieg 3]]+Men[[#This Row],[500m bieg 2]]*Men[[#This Row],[500m bieg 3]]+Men[[#This Row],[500m bieg 1]]*Men[[#This Row],[500m bieg 4]]+Men[[#This Row],[500m bieg 2]]*Men[[#This Row],[500m bieg 4]]+Men[[#This Row],[500m bieg 3]]*Men[[#This Row],[500m bieg 4]])&gt;0,SUM(LARGE((E49,I49,M49,Q49),1),LARGE((E49,I49,M49,Q49),2),LARGE((E49,I49,M49,Q49),3)),0)</f>
        <v>0</v>
      </c>
      <c r="V49" s="53">
        <f>IF((Men[[#This Row],[1500m Bieg 1]]*Men[[#This Row],[1500m Bieg 2]]+Men[[#This Row],[1500m Bieg 1]]*Men[[#This Row],[1500m Bieg 3]]+Men[[#This Row],[1500m Bieg 2]]*Men[[#This Row],[1500m Bieg 3]]+Men[[#This Row],[1500m Bieg 1]]*Men[[#This Row],[1500m Bieg 4]]+Men[[#This Row],[1500m Bieg 2]]*Men[[#This Row],[1500m Bieg 4]]+Men[[#This Row],[1500m Bieg 3]]*Men[[#This Row],[1500m Bieg 4]])&gt;0,SUM(LARGE((F49,J49,N49,R49),1),LARGE((F49,J49,N49,R49),2),LARGE((F49,J49,N49,R49),3)),0)</f>
        <v>0</v>
      </c>
      <c r="W49" s="53">
        <f>IF((Men[[#This Row],[1000m bieg 1]]*Men[[#This Row],[1000m bieg 2]]+Men[[#This Row],[1000m bieg 1]]*Men[[#This Row],[1000m bieg 3]]+Men[[#This Row],[1000m bieg 2]]*Men[[#This Row],[1000m bieg 3]]+Men[[#This Row],[1000m bieg 1]]*Men[[#This Row],[1000m bieg 4]]+Men[[#This Row],[1000m bieg 2]]*Men[[#This Row],[1000m bieg 4]]+Men[[#This Row],[1000m bieg 3]]*Men[[#This Row],[1000m bieg 4]])&gt;0,SUM(LARGE((G49,K49,O49,S49),1),LARGE((G49,K49,O49,S49),2),LARGE((G49,K49,O49,S49),3)),0)</f>
        <v>0</v>
      </c>
      <c r="X49" s="53">
        <f>IF((Men[[#This Row],[3000 m bieg 1]]*Men[[#This Row],[3000 m bieg 2]]+Men[[#This Row],[3000 m bieg 1]]*Men[[#This Row],[3000 m bieg 3]]+Men[[#This Row],[3000 m bieg 2]]*Men[[#This Row],[3000 m bieg 3]]+Men[[#This Row],[3000 m bieg 1]]*Men[[#This Row],[3000 m bieg 4]]+Men[[#This Row],[3000 m bieg 2]]*Men[[#This Row],[3000 m bieg 4]]+Men[[#This Row],[3000 m bieg 3]]*Men[[#This Row],[3000 m bieg 4]])&gt;0,SUM(LARGE((H49,L49,P49,T49),1),LARGE((H49,L49,P49,T49),2),LARGE((H49,L49,P49,T49),3)),0)</f>
        <v>0</v>
      </c>
    </row>
    <row r="50" spans="1:24" x14ac:dyDescent="0.25">
      <c r="A50" s="26"/>
      <c r="B50" s="26" t="str">
        <f>_xlfn.XLOOKUP(Men[[#This Row],[Nazwisko i Imię]],Licencje[Nazw i imię],Licencje[Klub],"",0)</f>
        <v/>
      </c>
      <c r="C50" s="71" t="str">
        <f>_xlfn.XLOOKUP(Men[[#This Row],[Nazwisko i Imię]],Licencje[Nazw i imię],Licencje[DataUr],"",0)</f>
        <v/>
      </c>
      <c r="D50" s="70" t="str">
        <f>_xlfn.XLOOKUP(Men[[#This Row],[Nazwisko i Imię]],Licencje[Nazw i imię],Licencje[Kat],"",0)</f>
        <v/>
      </c>
      <c r="E50" s="57">
        <f>_xlfn.XLOOKUP(Men[[#This Row],[Nazwisko i Imię]],'500 m M'!E:E,'500 m M'!G:G,0,0)</f>
        <v>0</v>
      </c>
      <c r="F50" s="57">
        <f>_xlfn.XLOOKUP(Men[[#This Row],[Nazwisko i Imię]],'1500 m M'!E:E,'1500 m M'!G:G,0,0)</f>
        <v>0</v>
      </c>
      <c r="G50" s="57">
        <f>_xlfn.XLOOKUP(Men[[#This Row],[Nazwisko i Imię]],'1000 m M'!E:E,'1000 m M'!G:G,0,0)</f>
        <v>0</v>
      </c>
      <c r="H50" s="61">
        <f>_xlfn.XLOOKUP(Men[[#This Row],[Nazwisko i Imię]],'3000 m M'!E:E,'3000 m M'!G:G,0,0)</f>
        <v>0</v>
      </c>
      <c r="I50" s="58">
        <f>_xlfn.XLOOKUP(Men[[#This Row],[Nazwisko i Imię]],'500 m M'!H:H,'500 m M'!J:J,0,0)</f>
        <v>0</v>
      </c>
      <c r="J50" s="58">
        <f>_xlfn.XLOOKUP(Men[[#This Row],[Nazwisko i Imię]],'1500 m M'!H:H,'1500 m M'!J:J,0,0)</f>
        <v>0</v>
      </c>
      <c r="K50" s="58">
        <f>_xlfn.XLOOKUP(Men[[#This Row],[Nazwisko i Imię]],'1000 m M'!H:H,'1000 m M'!J:J,0,0)</f>
        <v>0</v>
      </c>
      <c r="L50" s="58">
        <f>_xlfn.XLOOKUP(Men[[#This Row],[Nazwisko i Imię]],'3000 m M'!H:H,'3000 m M'!J:J,0,0)</f>
        <v>0</v>
      </c>
      <c r="M50" s="59">
        <f>_xlfn.XLOOKUP(Men[[#This Row],[Nazwisko i Imię]],'500 m M'!K:K,'500 m M'!M:M,0,0)</f>
        <v>0</v>
      </c>
      <c r="N50" s="59">
        <f>_xlfn.XLOOKUP(Men[[#This Row],[Nazwisko i Imię]],'1500 m M'!K:K,'1500 m M'!M:M,0,0)</f>
        <v>0</v>
      </c>
      <c r="O50" s="59">
        <f>_xlfn.XLOOKUP(Men[[#This Row],[Nazwisko i Imię]],'1000 m M'!K:K,'1000 m M'!M:M,0,0)</f>
        <v>0</v>
      </c>
      <c r="P50" s="59">
        <f>_xlfn.XLOOKUP(Men[[#This Row],[Nazwisko i Imię]],'3000 m M'!K:K,'3000 m M'!M:M,0,0)</f>
        <v>0</v>
      </c>
      <c r="Q50" s="60">
        <f>_xlfn.XLOOKUP(Men[[#This Row],[Nazwisko i Imię]],'500 m M'!N:N,'500 m M'!P:P,0,0)</f>
        <v>0</v>
      </c>
      <c r="R50" s="60">
        <f>_xlfn.XLOOKUP(Men[[#This Row],[Nazwisko i Imię]],'1500 m M'!N:N,'1500 m M'!P:P,0,0)</f>
        <v>0</v>
      </c>
      <c r="S50" s="60">
        <f>_xlfn.XLOOKUP(Men[[#This Row],[Nazwisko i Imię]],'1000 m M'!N:N,'1000 m M'!P:P,0,0)</f>
        <v>0</v>
      </c>
      <c r="T50" s="60">
        <f>_xlfn.XLOOKUP(Men[[#This Row],[Nazwisko i Imię]],'3000 m M'!N:N,'3000 m M'!P:P,0,0)</f>
        <v>0</v>
      </c>
      <c r="U50" s="53">
        <f>IF((Men[[#This Row],[500m bieg 1]]*Men[[#This Row],[500m bieg 2]]+Men[[#This Row],[500m bieg 1]]*Men[[#This Row],[500m bieg 3]]+Men[[#This Row],[500m bieg 2]]*Men[[#This Row],[500m bieg 3]]+Men[[#This Row],[500m bieg 1]]*Men[[#This Row],[500m bieg 4]]+Men[[#This Row],[500m bieg 2]]*Men[[#This Row],[500m bieg 4]]+Men[[#This Row],[500m bieg 3]]*Men[[#This Row],[500m bieg 4]])&gt;0,SUM(LARGE((E50,I50,M50,Q50),1),LARGE((E50,I50,M50,Q50),2),LARGE((E50,I50,M50,Q50),3)),0)</f>
        <v>0</v>
      </c>
      <c r="V50" s="53">
        <f>IF((Men[[#This Row],[1500m Bieg 1]]*Men[[#This Row],[1500m Bieg 2]]+Men[[#This Row],[1500m Bieg 1]]*Men[[#This Row],[1500m Bieg 3]]+Men[[#This Row],[1500m Bieg 2]]*Men[[#This Row],[1500m Bieg 3]]+Men[[#This Row],[1500m Bieg 1]]*Men[[#This Row],[1500m Bieg 4]]+Men[[#This Row],[1500m Bieg 2]]*Men[[#This Row],[1500m Bieg 4]]+Men[[#This Row],[1500m Bieg 3]]*Men[[#This Row],[1500m Bieg 4]])&gt;0,SUM(LARGE((F50,J50,N50,R50),1),LARGE((F50,J50,N50,R50),2),LARGE((F50,J50,N50,R50),3)),0)</f>
        <v>0</v>
      </c>
      <c r="W50" s="53">
        <f>IF((Men[[#This Row],[1000m bieg 1]]*Men[[#This Row],[1000m bieg 2]]+Men[[#This Row],[1000m bieg 1]]*Men[[#This Row],[1000m bieg 3]]+Men[[#This Row],[1000m bieg 2]]*Men[[#This Row],[1000m bieg 3]]+Men[[#This Row],[1000m bieg 1]]*Men[[#This Row],[1000m bieg 4]]+Men[[#This Row],[1000m bieg 2]]*Men[[#This Row],[1000m bieg 4]]+Men[[#This Row],[1000m bieg 3]]*Men[[#This Row],[1000m bieg 4]])&gt;0,SUM(LARGE((G50,K50,O50,S50),1),LARGE((G50,K50,O50,S50),2),LARGE((G50,K50,O50,S50),3)),0)</f>
        <v>0</v>
      </c>
      <c r="X50" s="53">
        <f>IF((Men[[#This Row],[3000 m bieg 1]]*Men[[#This Row],[3000 m bieg 2]]+Men[[#This Row],[3000 m bieg 1]]*Men[[#This Row],[3000 m bieg 3]]+Men[[#This Row],[3000 m bieg 2]]*Men[[#This Row],[3000 m bieg 3]]+Men[[#This Row],[3000 m bieg 1]]*Men[[#This Row],[3000 m bieg 4]]+Men[[#This Row],[3000 m bieg 2]]*Men[[#This Row],[3000 m bieg 4]]+Men[[#This Row],[3000 m bieg 3]]*Men[[#This Row],[3000 m bieg 4]])&gt;0,SUM(LARGE((H50,L50,P50,T50),1),LARGE((H50,L50,P50,T50),2),LARGE((H50,L50,P50,T50),3)),0)</f>
        <v>0</v>
      </c>
    </row>
    <row r="51" spans="1:24" x14ac:dyDescent="0.25">
      <c r="A51" s="26"/>
      <c r="B51" s="26" t="str">
        <f>_xlfn.XLOOKUP(Men[[#This Row],[Nazwisko i Imię]],Licencje[Nazw i imię],Licencje[Klub],"",0)</f>
        <v/>
      </c>
      <c r="C51" s="71" t="str">
        <f>_xlfn.XLOOKUP(Men[[#This Row],[Nazwisko i Imię]],Licencje[Nazw i imię],Licencje[DataUr],"",0)</f>
        <v/>
      </c>
      <c r="D51" s="70" t="str">
        <f>_xlfn.XLOOKUP(Men[[#This Row],[Nazwisko i Imię]],Licencje[Nazw i imię],Licencje[Kat],"",0)</f>
        <v/>
      </c>
      <c r="E51" s="57">
        <f>_xlfn.XLOOKUP(Men[[#This Row],[Nazwisko i Imię]],'500 m M'!E:E,'500 m M'!G:G,0,0)</f>
        <v>0</v>
      </c>
      <c r="F51" s="57">
        <f>_xlfn.XLOOKUP(Men[[#This Row],[Nazwisko i Imię]],'1500 m M'!E:E,'1500 m M'!G:G,0,0)</f>
        <v>0</v>
      </c>
      <c r="G51" s="57">
        <f>_xlfn.XLOOKUP(Men[[#This Row],[Nazwisko i Imię]],'1000 m M'!E:E,'1000 m M'!G:G,0,0)</f>
        <v>0</v>
      </c>
      <c r="H51" s="61">
        <f>_xlfn.XLOOKUP(Men[[#This Row],[Nazwisko i Imię]],'3000 m M'!E:E,'3000 m M'!G:G,0,0)</f>
        <v>0</v>
      </c>
      <c r="I51" s="58">
        <f>_xlfn.XLOOKUP(Men[[#This Row],[Nazwisko i Imię]],'500 m M'!H:H,'500 m M'!J:J,0,0)</f>
        <v>0</v>
      </c>
      <c r="J51" s="58">
        <f>_xlfn.XLOOKUP(Men[[#This Row],[Nazwisko i Imię]],'1500 m M'!H:H,'1500 m M'!J:J,0,0)</f>
        <v>0</v>
      </c>
      <c r="K51" s="58">
        <f>_xlfn.XLOOKUP(Men[[#This Row],[Nazwisko i Imię]],'1000 m M'!H:H,'1000 m M'!J:J,0,0)</f>
        <v>0</v>
      </c>
      <c r="L51" s="58">
        <f>_xlfn.XLOOKUP(Men[[#This Row],[Nazwisko i Imię]],'3000 m M'!H:H,'3000 m M'!J:J,0,0)</f>
        <v>0</v>
      </c>
      <c r="M51" s="59">
        <f>_xlfn.XLOOKUP(Men[[#This Row],[Nazwisko i Imię]],'500 m M'!K:K,'500 m M'!M:M,0,0)</f>
        <v>0</v>
      </c>
      <c r="N51" s="59">
        <f>_xlfn.XLOOKUP(Men[[#This Row],[Nazwisko i Imię]],'1500 m M'!K:K,'1500 m M'!M:M,0,0)</f>
        <v>0</v>
      </c>
      <c r="O51" s="59">
        <f>_xlfn.XLOOKUP(Men[[#This Row],[Nazwisko i Imię]],'1000 m M'!K:K,'1000 m M'!M:M,0,0)</f>
        <v>0</v>
      </c>
      <c r="P51" s="59">
        <f>_xlfn.XLOOKUP(Men[[#This Row],[Nazwisko i Imię]],'3000 m M'!K:K,'3000 m M'!M:M,0,0)</f>
        <v>0</v>
      </c>
      <c r="Q51" s="60">
        <f>_xlfn.XLOOKUP(Men[[#This Row],[Nazwisko i Imię]],'500 m M'!N:N,'500 m M'!P:P,0,0)</f>
        <v>0</v>
      </c>
      <c r="R51" s="60">
        <f>_xlfn.XLOOKUP(Men[[#This Row],[Nazwisko i Imię]],'1500 m M'!N:N,'1500 m M'!P:P,0,0)</f>
        <v>0</v>
      </c>
      <c r="S51" s="60">
        <f>_xlfn.XLOOKUP(Men[[#This Row],[Nazwisko i Imię]],'1000 m M'!N:N,'1000 m M'!P:P,0,0)</f>
        <v>0</v>
      </c>
      <c r="T51" s="60">
        <f>_xlfn.XLOOKUP(Men[[#This Row],[Nazwisko i Imię]],'3000 m M'!N:N,'3000 m M'!P:P,0,0)</f>
        <v>0</v>
      </c>
      <c r="U51" s="53">
        <f>IF((Men[[#This Row],[500m bieg 1]]*Men[[#This Row],[500m bieg 2]]+Men[[#This Row],[500m bieg 1]]*Men[[#This Row],[500m bieg 3]]+Men[[#This Row],[500m bieg 2]]*Men[[#This Row],[500m bieg 3]]+Men[[#This Row],[500m bieg 1]]*Men[[#This Row],[500m bieg 4]]+Men[[#This Row],[500m bieg 2]]*Men[[#This Row],[500m bieg 4]]+Men[[#This Row],[500m bieg 3]]*Men[[#This Row],[500m bieg 4]])&gt;0,SUM(LARGE((E51,I51,M51,Q51),1),LARGE((E51,I51,M51,Q51),2),LARGE((E51,I51,M51,Q51),3)),0)</f>
        <v>0</v>
      </c>
      <c r="V51" s="53">
        <f>IF((Men[[#This Row],[1500m Bieg 1]]*Men[[#This Row],[1500m Bieg 2]]+Men[[#This Row],[1500m Bieg 1]]*Men[[#This Row],[1500m Bieg 3]]+Men[[#This Row],[1500m Bieg 2]]*Men[[#This Row],[1500m Bieg 3]]+Men[[#This Row],[1500m Bieg 1]]*Men[[#This Row],[1500m Bieg 4]]+Men[[#This Row],[1500m Bieg 2]]*Men[[#This Row],[1500m Bieg 4]]+Men[[#This Row],[1500m Bieg 3]]*Men[[#This Row],[1500m Bieg 4]])&gt;0,SUM(LARGE((F51,J51,N51,R51),1),LARGE((F51,J51,N51,R51),2),LARGE((F51,J51,N51,R51),3)),0)</f>
        <v>0</v>
      </c>
      <c r="W51" s="53">
        <f>IF((Men[[#This Row],[1000m bieg 1]]*Men[[#This Row],[1000m bieg 2]]+Men[[#This Row],[1000m bieg 1]]*Men[[#This Row],[1000m bieg 3]]+Men[[#This Row],[1000m bieg 2]]*Men[[#This Row],[1000m bieg 3]]+Men[[#This Row],[1000m bieg 1]]*Men[[#This Row],[1000m bieg 4]]+Men[[#This Row],[1000m bieg 2]]*Men[[#This Row],[1000m bieg 4]]+Men[[#This Row],[1000m bieg 3]]*Men[[#This Row],[1000m bieg 4]])&gt;0,SUM(LARGE((G51,K51,O51,S51),1),LARGE((G51,K51,O51,S51),2),LARGE((G51,K51,O51,S51),3)),0)</f>
        <v>0</v>
      </c>
      <c r="X51" s="53">
        <f>IF((Men[[#This Row],[3000 m bieg 1]]*Men[[#This Row],[3000 m bieg 2]]+Men[[#This Row],[3000 m bieg 1]]*Men[[#This Row],[3000 m bieg 3]]+Men[[#This Row],[3000 m bieg 2]]*Men[[#This Row],[3000 m bieg 3]]+Men[[#This Row],[3000 m bieg 1]]*Men[[#This Row],[3000 m bieg 4]]+Men[[#This Row],[3000 m bieg 2]]*Men[[#This Row],[3000 m bieg 4]]+Men[[#This Row],[3000 m bieg 3]]*Men[[#This Row],[3000 m bieg 4]])&gt;0,SUM(LARGE((H51,L51,P51,T51),1),LARGE((H51,L51,P51,T51),2),LARGE((H51,L51,P51,T51),3)),0)</f>
        <v>0</v>
      </c>
    </row>
    <row r="52" spans="1:24" x14ac:dyDescent="0.25">
      <c r="A52" s="26"/>
      <c r="B52" s="26" t="str">
        <f>_xlfn.XLOOKUP(Men[[#This Row],[Nazwisko i Imię]],Licencje[Nazw i imię],Licencje[Klub],"",0)</f>
        <v/>
      </c>
      <c r="C52" s="71" t="str">
        <f>_xlfn.XLOOKUP(Men[[#This Row],[Nazwisko i Imię]],Licencje[Nazw i imię],Licencje[DataUr],"",0)</f>
        <v/>
      </c>
      <c r="D52" s="70" t="str">
        <f>_xlfn.XLOOKUP(Men[[#This Row],[Nazwisko i Imię]],Licencje[Nazw i imię],Licencje[Kat],"",0)</f>
        <v/>
      </c>
      <c r="E52" s="57">
        <f>_xlfn.XLOOKUP(Men[[#This Row],[Nazwisko i Imię]],'500 m M'!E:E,'500 m M'!G:G,0,0)</f>
        <v>0</v>
      </c>
      <c r="F52" s="57">
        <f>_xlfn.XLOOKUP(Men[[#This Row],[Nazwisko i Imię]],'1500 m M'!E:E,'1500 m M'!G:G,0,0)</f>
        <v>0</v>
      </c>
      <c r="G52" s="57">
        <f>_xlfn.XLOOKUP(Men[[#This Row],[Nazwisko i Imię]],'1000 m M'!E:E,'1000 m M'!G:G,0,0)</f>
        <v>0</v>
      </c>
      <c r="H52" s="61">
        <f>_xlfn.XLOOKUP(Men[[#This Row],[Nazwisko i Imię]],'3000 m M'!E:E,'3000 m M'!G:G,0,0)</f>
        <v>0</v>
      </c>
      <c r="I52" s="58">
        <f>_xlfn.XLOOKUP(Men[[#This Row],[Nazwisko i Imię]],'500 m M'!H:H,'500 m M'!J:J,0,0)</f>
        <v>0</v>
      </c>
      <c r="J52" s="58">
        <f>_xlfn.XLOOKUP(Men[[#This Row],[Nazwisko i Imię]],'1500 m M'!H:H,'1500 m M'!J:J,0,0)</f>
        <v>0</v>
      </c>
      <c r="K52" s="58">
        <f>_xlfn.XLOOKUP(Men[[#This Row],[Nazwisko i Imię]],'1000 m M'!H:H,'1000 m M'!J:J,0,0)</f>
        <v>0</v>
      </c>
      <c r="L52" s="58">
        <f>_xlfn.XLOOKUP(Men[[#This Row],[Nazwisko i Imię]],'3000 m M'!H:H,'3000 m M'!J:J,0,0)</f>
        <v>0</v>
      </c>
      <c r="M52" s="59">
        <f>_xlfn.XLOOKUP(Men[[#This Row],[Nazwisko i Imię]],'500 m M'!K:K,'500 m M'!M:M,0,0)</f>
        <v>0</v>
      </c>
      <c r="N52" s="59">
        <f>_xlfn.XLOOKUP(Men[[#This Row],[Nazwisko i Imię]],'1500 m M'!K:K,'1500 m M'!M:M,0,0)</f>
        <v>0</v>
      </c>
      <c r="O52" s="59">
        <f>_xlfn.XLOOKUP(Men[[#This Row],[Nazwisko i Imię]],'1000 m M'!K:K,'1000 m M'!M:M,0,0)</f>
        <v>0</v>
      </c>
      <c r="P52" s="59">
        <f>_xlfn.XLOOKUP(Men[[#This Row],[Nazwisko i Imię]],'3000 m M'!K:K,'3000 m M'!M:M,0,0)</f>
        <v>0</v>
      </c>
      <c r="Q52" s="60">
        <f>_xlfn.XLOOKUP(Men[[#This Row],[Nazwisko i Imię]],'500 m M'!N:N,'500 m M'!P:P,0,0)</f>
        <v>0</v>
      </c>
      <c r="R52" s="60">
        <f>_xlfn.XLOOKUP(Men[[#This Row],[Nazwisko i Imię]],'1500 m M'!N:N,'1500 m M'!P:P,0,0)</f>
        <v>0</v>
      </c>
      <c r="S52" s="60">
        <f>_xlfn.XLOOKUP(Men[[#This Row],[Nazwisko i Imię]],'1000 m M'!N:N,'1000 m M'!P:P,0,0)</f>
        <v>0</v>
      </c>
      <c r="T52" s="60">
        <f>_xlfn.XLOOKUP(Men[[#This Row],[Nazwisko i Imię]],'3000 m M'!N:N,'3000 m M'!P:P,0,0)</f>
        <v>0</v>
      </c>
      <c r="U52" s="53">
        <f>IF((Men[[#This Row],[500m bieg 1]]*Men[[#This Row],[500m bieg 2]]+Men[[#This Row],[500m bieg 1]]*Men[[#This Row],[500m bieg 3]]+Men[[#This Row],[500m bieg 2]]*Men[[#This Row],[500m bieg 3]]+Men[[#This Row],[500m bieg 1]]*Men[[#This Row],[500m bieg 4]]+Men[[#This Row],[500m bieg 2]]*Men[[#This Row],[500m bieg 4]]+Men[[#This Row],[500m bieg 3]]*Men[[#This Row],[500m bieg 4]])&gt;0,SUM(LARGE((E52,I52,M52,Q52),1),LARGE((E52,I52,M52,Q52),2),LARGE((E52,I52,M52,Q52),3)),0)</f>
        <v>0</v>
      </c>
      <c r="V52" s="53">
        <f>IF((Men[[#This Row],[1500m Bieg 1]]*Men[[#This Row],[1500m Bieg 2]]+Men[[#This Row],[1500m Bieg 1]]*Men[[#This Row],[1500m Bieg 3]]+Men[[#This Row],[1500m Bieg 2]]*Men[[#This Row],[1500m Bieg 3]]+Men[[#This Row],[1500m Bieg 1]]*Men[[#This Row],[1500m Bieg 4]]+Men[[#This Row],[1500m Bieg 2]]*Men[[#This Row],[1500m Bieg 4]]+Men[[#This Row],[1500m Bieg 3]]*Men[[#This Row],[1500m Bieg 4]])&gt;0,SUM(LARGE((F52,J52,N52,R52),1),LARGE((F52,J52,N52,R52),2),LARGE((F52,J52,N52,R52),3)),0)</f>
        <v>0</v>
      </c>
      <c r="W52" s="53">
        <f>IF((Men[[#This Row],[1000m bieg 1]]*Men[[#This Row],[1000m bieg 2]]+Men[[#This Row],[1000m bieg 1]]*Men[[#This Row],[1000m bieg 3]]+Men[[#This Row],[1000m bieg 2]]*Men[[#This Row],[1000m bieg 3]]+Men[[#This Row],[1000m bieg 1]]*Men[[#This Row],[1000m bieg 4]]+Men[[#This Row],[1000m bieg 2]]*Men[[#This Row],[1000m bieg 4]]+Men[[#This Row],[1000m bieg 3]]*Men[[#This Row],[1000m bieg 4]])&gt;0,SUM(LARGE((G52,K52,O52,S52),1),LARGE((G52,K52,O52,S52),2),LARGE((G52,K52,O52,S52),3)),0)</f>
        <v>0</v>
      </c>
      <c r="X52" s="53">
        <f>IF((Men[[#This Row],[3000 m bieg 1]]*Men[[#This Row],[3000 m bieg 2]]+Men[[#This Row],[3000 m bieg 1]]*Men[[#This Row],[3000 m bieg 3]]+Men[[#This Row],[3000 m bieg 2]]*Men[[#This Row],[3000 m bieg 3]]+Men[[#This Row],[3000 m bieg 1]]*Men[[#This Row],[3000 m bieg 4]]+Men[[#This Row],[3000 m bieg 2]]*Men[[#This Row],[3000 m bieg 4]]+Men[[#This Row],[3000 m bieg 3]]*Men[[#This Row],[3000 m bieg 4]])&gt;0,SUM(LARGE((H52,L52,P52,T52),1),LARGE((H52,L52,P52,T52),2),LARGE((H52,L52,P52,T52),3)),0)</f>
        <v>0</v>
      </c>
    </row>
    <row r="53" spans="1:24" x14ac:dyDescent="0.25">
      <c r="A53" s="32"/>
      <c r="B53" s="26" t="str">
        <f>_xlfn.XLOOKUP(Men[[#This Row],[Nazwisko i Imię]],Licencje[Nazw i imię],Licencje[Klub],"",0)</f>
        <v/>
      </c>
      <c r="C53" s="71" t="str">
        <f>_xlfn.XLOOKUP(Men[[#This Row],[Nazwisko i Imię]],Licencje[Nazw i imię],Licencje[DataUr],"",0)</f>
        <v/>
      </c>
      <c r="D53" s="70" t="str">
        <f>_xlfn.XLOOKUP(Men[[#This Row],[Nazwisko i Imię]],Licencje[Nazw i imię],Licencje[Kat],"",0)</f>
        <v/>
      </c>
      <c r="E53" s="57">
        <f>_xlfn.XLOOKUP(Men[[#This Row],[Nazwisko i Imię]],'500 m M'!E:E,'500 m M'!G:G,0,0)</f>
        <v>0</v>
      </c>
      <c r="F53" s="57">
        <f>_xlfn.XLOOKUP(Men[[#This Row],[Nazwisko i Imię]],'1500 m M'!E:E,'1500 m M'!G:G,0,0)</f>
        <v>0</v>
      </c>
      <c r="G53" s="57">
        <f>_xlfn.XLOOKUP(Men[[#This Row],[Nazwisko i Imię]],'1000 m M'!E:E,'1000 m M'!G:G,0,0)</f>
        <v>0</v>
      </c>
      <c r="H53" s="61">
        <f>_xlfn.XLOOKUP(Men[[#This Row],[Nazwisko i Imię]],'3000 m M'!E:E,'3000 m M'!G:G,0,0)</f>
        <v>0</v>
      </c>
      <c r="I53" s="58">
        <f>_xlfn.XLOOKUP(Men[[#This Row],[Nazwisko i Imię]],'500 m M'!H:H,'500 m M'!J:J,0,0)</f>
        <v>0</v>
      </c>
      <c r="J53" s="58">
        <f>_xlfn.XLOOKUP(Men[[#This Row],[Nazwisko i Imię]],'1500 m M'!H:H,'1500 m M'!J:J,0,0)</f>
        <v>0</v>
      </c>
      <c r="K53" s="58">
        <f>_xlfn.XLOOKUP(Men[[#This Row],[Nazwisko i Imię]],'1000 m M'!H:H,'1000 m M'!J:J,0,0)</f>
        <v>0</v>
      </c>
      <c r="L53" s="58">
        <f>_xlfn.XLOOKUP(Men[[#This Row],[Nazwisko i Imię]],'3000 m M'!H:H,'3000 m M'!J:J,0,0)</f>
        <v>0</v>
      </c>
      <c r="M53" s="59">
        <f>_xlfn.XLOOKUP(Men[[#This Row],[Nazwisko i Imię]],'500 m M'!K:K,'500 m M'!M:M,0,0)</f>
        <v>0</v>
      </c>
      <c r="N53" s="59">
        <f>_xlfn.XLOOKUP(Men[[#This Row],[Nazwisko i Imię]],'1500 m M'!K:K,'1500 m M'!M:M,0,0)</f>
        <v>0</v>
      </c>
      <c r="O53" s="59">
        <f>_xlfn.XLOOKUP(Men[[#This Row],[Nazwisko i Imię]],'1000 m M'!K:K,'1000 m M'!M:M,0,0)</f>
        <v>0</v>
      </c>
      <c r="P53" s="59">
        <f>_xlfn.XLOOKUP(Men[[#This Row],[Nazwisko i Imię]],'3000 m M'!K:K,'3000 m M'!M:M,0,0)</f>
        <v>0</v>
      </c>
      <c r="Q53" s="60">
        <f>_xlfn.XLOOKUP(Men[[#This Row],[Nazwisko i Imię]],'500 m M'!N:N,'500 m M'!P:P,0,0)</f>
        <v>0</v>
      </c>
      <c r="R53" s="60">
        <f>_xlfn.XLOOKUP(Men[[#This Row],[Nazwisko i Imię]],'1500 m M'!N:N,'1500 m M'!P:P,0,0)</f>
        <v>0</v>
      </c>
      <c r="S53" s="60">
        <f>_xlfn.XLOOKUP(Men[[#This Row],[Nazwisko i Imię]],'1000 m M'!N:N,'1000 m M'!P:P,0,0)</f>
        <v>0</v>
      </c>
      <c r="T53" s="60">
        <f>_xlfn.XLOOKUP(Men[[#This Row],[Nazwisko i Imię]],'3000 m M'!N:N,'3000 m M'!P:P,0,0)</f>
        <v>0</v>
      </c>
      <c r="U53" s="53">
        <f>IF((Men[[#This Row],[500m bieg 1]]*Men[[#This Row],[500m bieg 2]]+Men[[#This Row],[500m bieg 1]]*Men[[#This Row],[500m bieg 3]]+Men[[#This Row],[500m bieg 2]]*Men[[#This Row],[500m bieg 3]]+Men[[#This Row],[500m bieg 1]]*Men[[#This Row],[500m bieg 4]]+Men[[#This Row],[500m bieg 2]]*Men[[#This Row],[500m bieg 4]]+Men[[#This Row],[500m bieg 3]]*Men[[#This Row],[500m bieg 4]])&gt;0,SUM(LARGE((E53,I53,M53,Q53),1),LARGE((E53,I53,M53,Q53),2),LARGE((E53,I53,M53,Q53),3)),0)</f>
        <v>0</v>
      </c>
      <c r="V53" s="53">
        <f>IF((Men[[#This Row],[1500m Bieg 1]]*Men[[#This Row],[1500m Bieg 2]]+Men[[#This Row],[1500m Bieg 1]]*Men[[#This Row],[1500m Bieg 3]]+Men[[#This Row],[1500m Bieg 2]]*Men[[#This Row],[1500m Bieg 3]]+Men[[#This Row],[1500m Bieg 1]]*Men[[#This Row],[1500m Bieg 4]]+Men[[#This Row],[1500m Bieg 2]]*Men[[#This Row],[1500m Bieg 4]]+Men[[#This Row],[1500m Bieg 3]]*Men[[#This Row],[1500m Bieg 4]])&gt;0,SUM(LARGE((F53,J53,N53,R53),1),LARGE((F53,J53,N53,R53),2),LARGE((F53,J53,N53,R53),3)),0)</f>
        <v>0</v>
      </c>
      <c r="W53" s="53">
        <f>IF((Men[[#This Row],[1000m bieg 1]]*Men[[#This Row],[1000m bieg 2]]+Men[[#This Row],[1000m bieg 1]]*Men[[#This Row],[1000m bieg 3]]+Men[[#This Row],[1000m bieg 2]]*Men[[#This Row],[1000m bieg 3]]+Men[[#This Row],[1000m bieg 1]]*Men[[#This Row],[1000m bieg 4]]+Men[[#This Row],[1000m bieg 2]]*Men[[#This Row],[1000m bieg 4]]+Men[[#This Row],[1000m bieg 3]]*Men[[#This Row],[1000m bieg 4]])&gt;0,SUM(LARGE((G53,K53,O53,S53),1),LARGE((G53,K53,O53,S53),2),LARGE((G53,K53,O53,S53),3)),0)</f>
        <v>0</v>
      </c>
      <c r="X53" s="53">
        <f>IF((Men[[#This Row],[3000 m bieg 1]]*Men[[#This Row],[3000 m bieg 2]]+Men[[#This Row],[3000 m bieg 1]]*Men[[#This Row],[3000 m bieg 3]]+Men[[#This Row],[3000 m bieg 2]]*Men[[#This Row],[3000 m bieg 3]]+Men[[#This Row],[3000 m bieg 1]]*Men[[#This Row],[3000 m bieg 4]]+Men[[#This Row],[3000 m bieg 2]]*Men[[#This Row],[3000 m bieg 4]]+Men[[#This Row],[3000 m bieg 3]]*Men[[#This Row],[3000 m bieg 4]])&gt;0,SUM(LARGE((H53,L53,P53,T53),1),LARGE((H53,L53,P53,T53),2),LARGE((H53,L53,P53,T53),3)),0)</f>
        <v>0</v>
      </c>
    </row>
    <row r="55" spans="1:24" x14ac:dyDescent="0.25">
      <c r="J55" t="s">
        <v>62</v>
      </c>
    </row>
  </sheetData>
  <mergeCells count="6">
    <mergeCell ref="A1:B1"/>
    <mergeCell ref="E1:H1"/>
    <mergeCell ref="I1:L1"/>
    <mergeCell ref="M1:P1"/>
    <mergeCell ref="U1:X1"/>
    <mergeCell ref="Q1:T1"/>
  </mergeCells>
  <phoneticPr fontId="13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&amp;L&amp;"-,Kursywa"&amp;8wykonał: E.Dołowiec
sprawdził: A.Lefler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989DDB-A396-486B-91DC-F11F13B07FD8}">
  <sheetPr codeName="Arkusz3">
    <tabColor rgb="FF00B050"/>
    <pageSetUpPr fitToPage="1"/>
  </sheetPr>
  <dimension ref="A1:X20"/>
  <sheetViews>
    <sheetView workbookViewId="0">
      <selection activeCell="M20" sqref="M20"/>
    </sheetView>
  </sheetViews>
  <sheetFormatPr defaultRowHeight="15" x14ac:dyDescent="0.25"/>
  <cols>
    <col min="1" max="1" width="29.140625" style="98" customWidth="1"/>
    <col min="2" max="7" width="5.140625" style="98" customWidth="1"/>
    <col min="8" max="8" width="5.140625" style="104" customWidth="1"/>
    <col min="9" max="9" width="5.140625" style="98" customWidth="1"/>
    <col min="10" max="10" width="5.140625" style="102" customWidth="1"/>
    <col min="11" max="11" width="12.7109375" style="98" customWidth="1"/>
    <col min="12" max="12" width="26.42578125" style="98" bestFit="1" customWidth="1"/>
    <col min="13" max="13" width="6" style="98" customWidth="1"/>
    <col min="14" max="14" width="6" style="104" customWidth="1"/>
    <col min="15" max="16" width="6" style="98" customWidth="1"/>
    <col min="17" max="17" width="6" style="105" customWidth="1"/>
    <col min="18" max="18" width="12.7109375" style="98" customWidth="1"/>
    <col min="19" max="19" width="26.42578125" style="98" bestFit="1" customWidth="1"/>
    <col min="20" max="23" width="7.28515625" style="98" customWidth="1"/>
    <col min="24" max="24" width="7.28515625" style="105" customWidth="1"/>
    <col min="25" max="25" width="20.28515625" style="98" bestFit="1" customWidth="1"/>
    <col min="26" max="26" width="19.85546875" style="98" bestFit="1" customWidth="1"/>
    <col min="27" max="27" width="22" style="98" bestFit="1" customWidth="1"/>
    <col min="28" max="28" width="22.42578125" style="98" bestFit="1" customWidth="1"/>
    <col min="29" max="29" width="22" style="98" bestFit="1" customWidth="1"/>
    <col min="30" max="30" width="22.42578125" style="98" bestFit="1" customWidth="1"/>
    <col min="31" max="31" width="22" style="98" bestFit="1" customWidth="1"/>
    <col min="32" max="32" width="25.7109375" style="98" bestFit="1" customWidth="1"/>
    <col min="33" max="33" width="26.140625" style="98" bestFit="1" customWidth="1"/>
    <col min="34" max="34" width="25.7109375" style="98" bestFit="1" customWidth="1"/>
    <col min="35" max="35" width="26.140625" style="98" bestFit="1" customWidth="1"/>
    <col min="36" max="36" width="25.7109375" style="98" bestFit="1" customWidth="1"/>
    <col min="37" max="37" width="26.140625" style="98" bestFit="1" customWidth="1"/>
    <col min="38" max="38" width="22" style="98" bestFit="1" customWidth="1"/>
    <col min="39" max="39" width="22.42578125" style="98" bestFit="1" customWidth="1"/>
    <col min="40" max="41" width="22" style="98" bestFit="1" customWidth="1"/>
    <col min="42" max="42" width="22.42578125" style="98" bestFit="1" customWidth="1"/>
    <col min="43" max="43" width="22" style="98" bestFit="1" customWidth="1"/>
    <col min="44" max="44" width="25.7109375" style="98" bestFit="1" customWidth="1"/>
    <col min="45" max="45" width="26.140625" style="98" bestFit="1" customWidth="1"/>
    <col min="46" max="46" width="25.7109375" style="98" bestFit="1" customWidth="1"/>
    <col min="47" max="16384" width="9.140625" style="98"/>
  </cols>
  <sheetData>
    <row r="1" spans="1:24" x14ac:dyDescent="0.25">
      <c r="A1" s="100" t="s">
        <v>33</v>
      </c>
      <c r="B1" s="100" t="s">
        <v>34</v>
      </c>
      <c r="L1" s="100" t="s">
        <v>36</v>
      </c>
      <c r="M1" s="100" t="s">
        <v>34</v>
      </c>
      <c r="N1" s="98"/>
      <c r="S1" s="100" t="s">
        <v>35</v>
      </c>
      <c r="T1" s="100" t="s">
        <v>34</v>
      </c>
    </row>
    <row r="2" spans="1:24" x14ac:dyDescent="0.25">
      <c r="N2" s="98"/>
    </row>
    <row r="3" spans="1:24" ht="52.5" x14ac:dyDescent="0.25">
      <c r="A3" s="100"/>
      <c r="B3" s="106" t="s">
        <v>38</v>
      </c>
      <c r="C3" s="106" t="s">
        <v>39</v>
      </c>
      <c r="D3" s="106" t="s">
        <v>40</v>
      </c>
      <c r="E3" s="106" t="s">
        <v>63</v>
      </c>
      <c r="F3" s="106" t="s">
        <v>64</v>
      </c>
      <c r="G3" s="106" t="s">
        <v>65</v>
      </c>
      <c r="H3" s="106" t="s">
        <v>317</v>
      </c>
      <c r="J3" s="98"/>
      <c r="L3" s="100"/>
      <c r="M3" s="106" t="s">
        <v>38</v>
      </c>
      <c r="N3" s="106" t="s">
        <v>39</v>
      </c>
      <c r="O3" s="106" t="s">
        <v>40</v>
      </c>
      <c r="P3" s="106" t="s">
        <v>317</v>
      </c>
      <c r="Q3" s="98"/>
      <c r="S3" s="100"/>
      <c r="T3" s="106" t="s">
        <v>41</v>
      </c>
      <c r="U3" s="106" t="s">
        <v>42</v>
      </c>
      <c r="V3" s="106" t="s">
        <v>43</v>
      </c>
      <c r="W3" s="106" t="s">
        <v>317</v>
      </c>
      <c r="X3" s="98"/>
    </row>
    <row r="4" spans="1:24" x14ac:dyDescent="0.25">
      <c r="A4" s="95" t="s">
        <v>307</v>
      </c>
      <c r="B4" s="107"/>
      <c r="C4" s="107"/>
      <c r="D4" s="107"/>
      <c r="E4" s="107"/>
      <c r="F4" s="107"/>
      <c r="G4" s="107"/>
      <c r="H4" s="108"/>
      <c r="J4" s="98"/>
      <c r="L4" s="95" t="s">
        <v>307</v>
      </c>
      <c r="M4" s="107"/>
      <c r="N4" s="107"/>
      <c r="O4" s="107"/>
      <c r="P4" s="109"/>
      <c r="Q4" s="98"/>
      <c r="S4" s="95" t="s">
        <v>307</v>
      </c>
      <c r="T4" s="110"/>
      <c r="U4" s="110"/>
      <c r="V4" s="110"/>
      <c r="W4" s="109"/>
      <c r="X4" s="98"/>
    </row>
    <row r="5" spans="1:24" x14ac:dyDescent="0.25">
      <c r="A5" s="94" t="s">
        <v>303</v>
      </c>
      <c r="B5" s="107">
        <v>100</v>
      </c>
      <c r="C5" s="107">
        <v>100</v>
      </c>
      <c r="D5" s="107">
        <v>100</v>
      </c>
      <c r="E5" s="107">
        <v>0</v>
      </c>
      <c r="F5" s="107">
        <v>80</v>
      </c>
      <c r="G5" s="107">
        <v>80</v>
      </c>
      <c r="H5" s="108">
        <v>460</v>
      </c>
      <c r="J5" s="98"/>
      <c r="L5" s="94" t="s">
        <v>303</v>
      </c>
      <c r="M5" s="107">
        <v>100</v>
      </c>
      <c r="N5" s="107">
        <v>100</v>
      </c>
      <c r="O5" s="107">
        <v>80</v>
      </c>
      <c r="P5" s="109">
        <v>280</v>
      </c>
      <c r="Q5" s="98"/>
      <c r="S5" s="94" t="s">
        <v>303</v>
      </c>
      <c r="T5" s="110">
        <v>100</v>
      </c>
      <c r="U5" s="110">
        <v>100</v>
      </c>
      <c r="V5" s="110">
        <v>80</v>
      </c>
      <c r="W5" s="109">
        <v>280</v>
      </c>
      <c r="X5" s="98"/>
    </row>
    <row r="6" spans="1:24" x14ac:dyDescent="0.25">
      <c r="A6" s="95" t="s">
        <v>66</v>
      </c>
      <c r="B6" s="107"/>
      <c r="C6" s="107"/>
      <c r="D6" s="107"/>
      <c r="E6" s="107"/>
      <c r="F6" s="107"/>
      <c r="G6" s="107"/>
      <c r="H6" s="108"/>
      <c r="J6" s="98"/>
      <c r="L6" s="95" t="s">
        <v>66</v>
      </c>
      <c r="M6" s="107"/>
      <c r="N6" s="107"/>
      <c r="O6" s="107"/>
      <c r="P6" s="109"/>
      <c r="Q6" s="98"/>
      <c r="S6" s="95" t="s">
        <v>66</v>
      </c>
      <c r="T6" s="110"/>
      <c r="U6" s="110"/>
      <c r="V6" s="110"/>
      <c r="W6" s="109"/>
      <c r="X6" s="98"/>
    </row>
    <row r="7" spans="1:24" x14ac:dyDescent="0.25">
      <c r="A7" s="94" t="s">
        <v>67</v>
      </c>
      <c r="B7" s="107">
        <v>100</v>
      </c>
      <c r="C7" s="107">
        <v>100</v>
      </c>
      <c r="D7" s="107">
        <v>100</v>
      </c>
      <c r="E7" s="107">
        <v>100</v>
      </c>
      <c r="F7" s="107">
        <v>0</v>
      </c>
      <c r="G7" s="107">
        <v>0</v>
      </c>
      <c r="H7" s="108">
        <v>400</v>
      </c>
      <c r="J7" s="98"/>
      <c r="L7" s="94" t="s">
        <v>67</v>
      </c>
      <c r="M7" s="107">
        <v>100</v>
      </c>
      <c r="N7" s="107">
        <v>100</v>
      </c>
      <c r="O7" s="107">
        <v>0</v>
      </c>
      <c r="P7" s="109">
        <v>200</v>
      </c>
      <c r="Q7" s="98"/>
      <c r="S7" s="94" t="s">
        <v>67</v>
      </c>
      <c r="T7" s="110">
        <v>100</v>
      </c>
      <c r="U7" s="110">
        <v>100</v>
      </c>
      <c r="V7" s="110">
        <v>0</v>
      </c>
      <c r="W7" s="109">
        <v>200</v>
      </c>
      <c r="X7" s="98"/>
    </row>
    <row r="8" spans="1:24" x14ac:dyDescent="0.25">
      <c r="A8" s="95" t="s">
        <v>68</v>
      </c>
      <c r="B8" s="107"/>
      <c r="C8" s="107"/>
      <c r="D8" s="107"/>
      <c r="E8" s="107"/>
      <c r="F8" s="107"/>
      <c r="G8" s="107"/>
      <c r="H8" s="108"/>
      <c r="J8" s="98"/>
      <c r="L8" s="95" t="s">
        <v>309</v>
      </c>
      <c r="M8" s="107"/>
      <c r="N8" s="107"/>
      <c r="O8" s="107"/>
      <c r="P8" s="109"/>
      <c r="Q8" s="98"/>
      <c r="S8" s="95" t="s">
        <v>309</v>
      </c>
      <c r="T8" s="110"/>
      <c r="U8" s="110"/>
      <c r="V8" s="110"/>
      <c r="W8" s="109"/>
      <c r="X8" s="98"/>
    </row>
    <row r="9" spans="1:24" x14ac:dyDescent="0.25">
      <c r="A9" s="94" t="s">
        <v>380</v>
      </c>
      <c r="B9" s="107">
        <v>100</v>
      </c>
      <c r="C9" s="107">
        <v>0</v>
      </c>
      <c r="D9" s="107">
        <v>100</v>
      </c>
      <c r="E9" s="107">
        <v>100</v>
      </c>
      <c r="F9" s="107">
        <v>0</v>
      </c>
      <c r="G9" s="107">
        <v>0</v>
      </c>
      <c r="H9" s="108">
        <v>300</v>
      </c>
      <c r="J9" s="98"/>
      <c r="L9" s="94" t="s">
        <v>72</v>
      </c>
      <c r="M9" s="107">
        <v>100</v>
      </c>
      <c r="N9" s="107">
        <v>100</v>
      </c>
      <c r="O9" s="107">
        <v>100</v>
      </c>
      <c r="P9" s="109">
        <v>300</v>
      </c>
      <c r="Q9" s="98"/>
      <c r="S9" s="94" t="s">
        <v>72</v>
      </c>
      <c r="T9" s="110">
        <v>100</v>
      </c>
      <c r="U9" s="110">
        <v>0</v>
      </c>
      <c r="V9" s="110">
        <v>100</v>
      </c>
      <c r="W9" s="109">
        <v>200</v>
      </c>
      <c r="X9" s="98"/>
    </row>
    <row r="10" spans="1:24" x14ac:dyDescent="0.25">
      <c r="A10" s="95" t="s">
        <v>309</v>
      </c>
      <c r="B10" s="107"/>
      <c r="C10" s="107"/>
      <c r="D10" s="107"/>
      <c r="E10" s="107"/>
      <c r="F10" s="107"/>
      <c r="G10" s="107"/>
      <c r="H10" s="108"/>
      <c r="J10" s="98"/>
      <c r="L10" s="95" t="s">
        <v>71</v>
      </c>
      <c r="M10" s="107"/>
      <c r="N10" s="107"/>
      <c r="O10" s="107"/>
      <c r="P10" s="109"/>
      <c r="Q10" s="98"/>
      <c r="S10" s="95" t="s">
        <v>71</v>
      </c>
      <c r="T10" s="110"/>
      <c r="U10" s="110"/>
      <c r="V10" s="110"/>
      <c r="W10" s="109"/>
      <c r="X10" s="98"/>
    </row>
    <row r="11" spans="1:24" x14ac:dyDescent="0.25">
      <c r="A11" s="94" t="s">
        <v>72</v>
      </c>
      <c r="B11" s="107">
        <v>100</v>
      </c>
      <c r="C11" s="107">
        <v>100</v>
      </c>
      <c r="D11" s="107">
        <v>0</v>
      </c>
      <c r="E11" s="107">
        <v>100</v>
      </c>
      <c r="F11" s="107">
        <v>100</v>
      </c>
      <c r="G11" s="107">
        <v>100</v>
      </c>
      <c r="H11" s="108">
        <v>500</v>
      </c>
      <c r="J11" s="98"/>
      <c r="L11" s="94" t="s">
        <v>70</v>
      </c>
      <c r="M11" s="107">
        <v>100</v>
      </c>
      <c r="N11" s="107">
        <v>100</v>
      </c>
      <c r="O11" s="107">
        <v>80</v>
      </c>
      <c r="P11" s="109">
        <v>280</v>
      </c>
      <c r="Q11" s="98"/>
      <c r="S11" s="94" t="s">
        <v>70</v>
      </c>
      <c r="T11" s="110">
        <v>100</v>
      </c>
      <c r="U11" s="110">
        <v>0</v>
      </c>
      <c r="V11" s="110">
        <v>80</v>
      </c>
      <c r="W11" s="109">
        <v>180</v>
      </c>
      <c r="X11" s="98"/>
    </row>
    <row r="12" spans="1:24" x14ac:dyDescent="0.25">
      <c r="A12" s="95" t="s">
        <v>71</v>
      </c>
      <c r="B12" s="107"/>
      <c r="C12" s="107"/>
      <c r="D12" s="107"/>
      <c r="E12" s="107"/>
      <c r="F12" s="107"/>
      <c r="G12" s="107"/>
      <c r="H12" s="108"/>
      <c r="J12" s="98"/>
      <c r="N12" s="98"/>
      <c r="Q12" s="98"/>
      <c r="X12" s="98"/>
    </row>
    <row r="13" spans="1:24" x14ac:dyDescent="0.25">
      <c r="A13" s="94" t="s">
        <v>70</v>
      </c>
      <c r="B13" s="107">
        <v>100</v>
      </c>
      <c r="C13" s="107">
        <v>100</v>
      </c>
      <c r="D13" s="107">
        <v>0</v>
      </c>
      <c r="E13" s="107">
        <v>100</v>
      </c>
      <c r="F13" s="107">
        <v>100</v>
      </c>
      <c r="G13" s="107">
        <v>80</v>
      </c>
      <c r="H13" s="108">
        <v>480</v>
      </c>
      <c r="J13" s="98"/>
      <c r="N13" s="98"/>
      <c r="Q13" s="98"/>
      <c r="X13" s="98"/>
    </row>
    <row r="14" spans="1:24" x14ac:dyDescent="0.25">
      <c r="H14" s="98"/>
      <c r="J14" s="98"/>
      <c r="N14" s="98"/>
      <c r="Q14" s="98"/>
      <c r="X14" s="98"/>
    </row>
    <row r="15" spans="1:24" x14ac:dyDescent="0.25">
      <c r="H15" s="98"/>
      <c r="N15" s="98"/>
    </row>
    <row r="16" spans="1:24" x14ac:dyDescent="0.25">
      <c r="N16" s="98"/>
    </row>
    <row r="17" spans="1:14" x14ac:dyDescent="0.25">
      <c r="H17" s="98"/>
      <c r="N17" s="98"/>
    </row>
    <row r="18" spans="1:14" x14ac:dyDescent="0.25">
      <c r="H18" s="98"/>
      <c r="N18" s="98"/>
    </row>
    <row r="19" spans="1:14" x14ac:dyDescent="0.25">
      <c r="H19" s="98"/>
      <c r="N19" s="98"/>
    </row>
    <row r="20" spans="1:14" ht="18.75" x14ac:dyDescent="0.3">
      <c r="A20" s="111" t="s">
        <v>381</v>
      </c>
    </row>
  </sheetData>
  <pageMargins left="0.7" right="0.7" top="0.75" bottom="0.75" header="0.3" footer="0.3"/>
  <pageSetup paperSize="9" scale="63" orientation="landscape"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297DDB-4835-490B-93E6-993D6D4C08A4}">
  <sheetPr codeName="Arkusz4">
    <tabColor rgb="FF00B050"/>
  </sheetPr>
  <dimension ref="A1:AB20"/>
  <sheetViews>
    <sheetView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X23" sqref="X23"/>
    </sheetView>
  </sheetViews>
  <sheetFormatPr defaultRowHeight="15" outlineLevelCol="2" x14ac:dyDescent="0.25"/>
  <cols>
    <col min="1" max="2" width="30.7109375" customWidth="1"/>
    <col min="3" max="3" width="10.85546875" customWidth="1"/>
    <col min="4" max="4" width="9" customWidth="1"/>
    <col min="5" max="12" width="7.7109375" customWidth="1" outlineLevel="1"/>
    <col min="13" max="16" width="7.7109375" customWidth="1"/>
    <col min="17" max="20" width="7.7109375" hidden="1" customWidth="1"/>
    <col min="21" max="23" width="12.28515625" customWidth="1"/>
    <col min="25" max="28" width="9.140625" customWidth="1" outlineLevel="2"/>
    <col min="29" max="29" width="8.7109375"/>
  </cols>
  <sheetData>
    <row r="1" spans="1:28" ht="19.5" thickBot="1" x14ac:dyDescent="0.35">
      <c r="A1" s="80" t="s">
        <v>73</v>
      </c>
      <c r="B1" s="81"/>
      <c r="C1" s="15"/>
      <c r="D1" s="15"/>
      <c r="E1" s="82" t="s">
        <v>287</v>
      </c>
      <c r="F1" s="83"/>
      <c r="G1" s="83"/>
      <c r="H1" s="83"/>
      <c r="I1" s="84" t="s">
        <v>295</v>
      </c>
      <c r="J1" s="84"/>
      <c r="K1" s="84"/>
      <c r="L1" s="84"/>
      <c r="M1" s="85" t="s">
        <v>296</v>
      </c>
      <c r="N1" s="86"/>
      <c r="O1" s="86"/>
      <c r="P1" s="86"/>
      <c r="Q1" s="92" t="s">
        <v>291</v>
      </c>
      <c r="R1" s="92"/>
      <c r="S1" s="92"/>
      <c r="T1" s="93"/>
      <c r="U1" s="87" t="s">
        <v>45</v>
      </c>
      <c r="V1" s="88"/>
      <c r="W1" s="88"/>
    </row>
    <row r="2" spans="1:28" ht="71.25" customHeight="1" x14ac:dyDescent="0.25">
      <c r="A2" s="16" t="s">
        <v>46</v>
      </c>
      <c r="B2" s="17" t="s">
        <v>47</v>
      </c>
      <c r="C2" s="18" t="s">
        <v>48</v>
      </c>
      <c r="D2" s="18" t="s">
        <v>49</v>
      </c>
      <c r="E2" s="19" t="s">
        <v>50</v>
      </c>
      <c r="F2" s="20" t="s">
        <v>51</v>
      </c>
      <c r="G2" s="20" t="s">
        <v>52</v>
      </c>
      <c r="H2" s="20" t="s">
        <v>74</v>
      </c>
      <c r="I2" s="21" t="s">
        <v>58</v>
      </c>
      <c r="J2" s="22" t="s">
        <v>55</v>
      </c>
      <c r="K2" s="22" t="s">
        <v>56</v>
      </c>
      <c r="L2" s="22" t="s">
        <v>75</v>
      </c>
      <c r="M2" s="23" t="s">
        <v>76</v>
      </c>
      <c r="N2" s="24" t="s">
        <v>59</v>
      </c>
      <c r="O2" s="24" t="s">
        <v>60</v>
      </c>
      <c r="P2" s="24" t="s">
        <v>77</v>
      </c>
      <c r="Q2" s="52" t="s">
        <v>297</v>
      </c>
      <c r="R2" s="52" t="s">
        <v>293</v>
      </c>
      <c r="S2" s="52" t="s">
        <v>290</v>
      </c>
      <c r="T2" s="52" t="s">
        <v>298</v>
      </c>
      <c r="U2" s="25" t="s">
        <v>33</v>
      </c>
      <c r="V2" s="25" t="s">
        <v>35</v>
      </c>
      <c r="W2" s="25" t="s">
        <v>36</v>
      </c>
    </row>
    <row r="3" spans="1:28" x14ac:dyDescent="0.25">
      <c r="A3" s="26" t="s">
        <v>67</v>
      </c>
      <c r="B3" s="26" t="str">
        <f>_xlfn.XLOOKUP(Ladies[[#This Row],[Nazwisko i Imię]],Licencje[Nazw i imię],Licencje[Klub],"",0)</f>
        <v>GSŁ Czarne Pantery Giżycko</v>
      </c>
      <c r="C3" s="71">
        <f>_xlfn.XLOOKUP(Ladies[[#This Row],[Nazwisko i Imię]],Licencje[Nazw i imię],Licencje[DataUr],"",0)</f>
        <v>23928</v>
      </c>
      <c r="D3" s="70" t="str">
        <f>_xlfn.XLOOKUP(Ladies[[#This Row],[Nazwisko i Imię]],Licencje[Nazw i imię],Licencje[Kat],"",0)</f>
        <v>K55</v>
      </c>
      <c r="E3" s="27">
        <f>_xlfn.XLOOKUP(Ladies[[#This Row],[Nazwisko i Imię]],'500 m K'!E:E,'500 m K'!G:G,0,0)</f>
        <v>100</v>
      </c>
      <c r="F3" s="27">
        <f>_xlfn.XLOOKUP(Ladies[[#This Row],[Nazwisko i Imię]],'1500 m K'!E:E,'1500 m K'!G:G,0,0)</f>
        <v>100</v>
      </c>
      <c r="G3" s="27">
        <f>_xlfn.XLOOKUP(Ladies[[#This Row],[Nazwisko i Imię]],'1000 m K'!E:E,'1000 m K'!G:G,0,0)</f>
        <v>100</v>
      </c>
      <c r="H3" s="27">
        <f>_xlfn.XLOOKUP(Ladies[[#This Row],[Nazwisko i Imię]],'500 m_2 K'!E:E,'500 m_2 K'!G:G,0,0)</f>
        <v>100</v>
      </c>
      <c r="I3" s="28">
        <f>_xlfn.XLOOKUP(Ladies[[#This Row],[Nazwisko i Imię]],'500 m K'!H:H,'500 m K'!J:J,0,0)</f>
        <v>100</v>
      </c>
      <c r="J3" s="28">
        <f>_xlfn.XLOOKUP(Ladies[[#This Row],[Nazwisko i Imię]],'1500 m K'!H:H,'1500 m K'!J:J,0,0)</f>
        <v>100</v>
      </c>
      <c r="K3" s="28">
        <f>_xlfn.XLOOKUP(Ladies[[#This Row],[Nazwisko i Imię]],'1000 m K'!H:H,'1000 m K'!J:J,0,0)</f>
        <v>100</v>
      </c>
      <c r="L3" s="28">
        <f>_xlfn.XLOOKUP(Ladies[[#This Row],[Nazwisko i Imię]],'500 m_2 K'!H:H,'500 m_2 K'!J:J,0,0)</f>
        <v>100</v>
      </c>
      <c r="M3" s="29">
        <f>_xlfn.XLOOKUP(Ladies[[#This Row],[Nazwisko i Imię]],'500 m K'!K:K,'500 m K'!M:M,0,0)</f>
        <v>0</v>
      </c>
      <c r="N3" s="29">
        <f>_xlfn.XLOOKUP(Ladies[[#This Row],[Nazwisko i Imię]],'1500 m K'!K:K,'1500 m K'!M:M,0,0)</f>
        <v>0</v>
      </c>
      <c r="O3" s="29">
        <f>_xlfn.XLOOKUP(Ladies[[#This Row],[Nazwisko i Imię]],'1000 m K'!K:K,'1000 m K'!M:M,0,0)</f>
        <v>0</v>
      </c>
      <c r="P3" s="29">
        <f>_xlfn.XLOOKUP(Ladies[[#This Row],[Nazwisko i Imię]],'500 m_2 K'!K:K,'500 m_2 K'!M:M,0,0)</f>
        <v>0</v>
      </c>
      <c r="Q3" s="50">
        <f>_xlfn.XLOOKUP(Ladies[[#This Row],[Nazwisko i Imię]],'500 m K'!N:N,'500 m K'!P:P,0,0)</f>
        <v>0</v>
      </c>
      <c r="R3" s="50">
        <f>_xlfn.XLOOKUP(Ladies[[#This Row],[Nazwisko i Imię]],'1500 m K'!N:N,'1500 m K'!P:P,0,0)</f>
        <v>0</v>
      </c>
      <c r="S3" s="50">
        <f>_xlfn.XLOOKUP(Ladies[[#This Row],[Nazwisko i Imię]],'1000 m K'!N:N,'1000 m K'!P:P,0,0)</f>
        <v>0</v>
      </c>
      <c r="T3" s="50">
        <f>_xlfn.XLOOKUP(Ladies[[#This Row],[Nazwisko i Imię]],'500 m_2 K'!N:N,'500 m_2 K'!P:P,0,0)</f>
        <v>0</v>
      </c>
      <c r="U3" s="53">
        <f t="shared" ref="U3:U20" si="0">IF((Y3*Z3+Y3*AA3+Z3*AA3)&gt;0,SUM(LARGE(Y3:AB3,1),LARGE(Y3:AB3,2),LARGE(Y3:AB3,3)),0)</f>
        <v>400</v>
      </c>
      <c r="V3" s="53">
        <f>IF((Ladies[[#This Row],[1500m Bieg 1]]*Ladies[[#This Row],[1500m Bieg 2]]+Ladies[[#This Row],[1500m Bieg 1]]*Ladies[[#This Row],[1500m Bieg 3]]+Ladies[[#This Row],[1500m Bieg 2]]*Ladies[[#This Row],[1500m Bieg 3]])&gt;0,SUM(LARGE((F3,J3,N3,R3),1),LARGE((F3,J3,N3,R3),2),LARGE((F3,J3,N3,R3),3)),0)</f>
        <v>200</v>
      </c>
      <c r="W3" s="53">
        <f>IF((Ladies[[#This Row],[1000m bieg 1]]*Ladies[[#This Row],[1000m bieg 2]]+Ladies[[#This Row],[1000m bieg 1]]*Ladies[[#This Row],[1000m bieg 3]]+Ladies[[#This Row],[1000m bieg 2]]*Ladies[[#This Row],[1000m bieg 3]])&gt;0,SUM(LARGE((G3,K3,O3,S3),1),LARGE((G3,K3,O3,S3),2),LARGE((G3,K3,O3,S3),3)),0)</f>
        <v>200</v>
      </c>
      <c r="Y3">
        <f>Ladies[[#This Row],[500m bieg 1]]+Ladies[[#This Row],[500 m bieg 2]]</f>
        <v>200</v>
      </c>
      <c r="Z3">
        <f>Ladies[[#This Row],[500m bieg 3]]+Ladies[[#This Row],[500 m bieg 4]]</f>
        <v>200</v>
      </c>
      <c r="AA3">
        <f>Ladies[[#This Row],[500m bieg 5]]+Ladies[[#This Row],[500 m bieg 6]]</f>
        <v>0</v>
      </c>
      <c r="AB3">
        <f>Ladies[[#This Row],[500m bieg 7]]+Ladies[[#This Row],[500 m bieg 8]]</f>
        <v>0</v>
      </c>
    </row>
    <row r="4" spans="1:28" x14ac:dyDescent="0.25">
      <c r="A4" s="26" t="s">
        <v>72</v>
      </c>
      <c r="B4" s="26" t="str">
        <f>_xlfn.XLOOKUP(Ladies[[#This Row],[Nazwisko i Imię]],Licencje[Nazw i imię],Licencje[Klub],"",0)</f>
        <v>WTŁ Stegny Warszawa</v>
      </c>
      <c r="C4" s="71">
        <f>_xlfn.XLOOKUP(Ladies[[#This Row],[Nazwisko i Imię]],Licencje[Nazw i imię],Licencje[DataUr],"",0)</f>
        <v>19754</v>
      </c>
      <c r="D4" s="70" t="str">
        <f>_xlfn.XLOOKUP(Ladies[[#This Row],[Nazwisko i Imię]],Licencje[Nazw i imię],Licencje[Kat],"",0)</f>
        <v>K70</v>
      </c>
      <c r="E4" s="27">
        <f>_xlfn.XLOOKUP(Ladies[[#This Row],[Nazwisko i Imię]],'500 m K'!E:E,'500 m K'!G:G,0,0)</f>
        <v>100</v>
      </c>
      <c r="F4" s="27">
        <f>_xlfn.XLOOKUP(Ladies[[#This Row],[Nazwisko i Imię]],'1500 m K'!E:E,'1500 m K'!G:G,0,0)</f>
        <v>100</v>
      </c>
      <c r="G4" s="27">
        <f>_xlfn.XLOOKUP(Ladies[[#This Row],[Nazwisko i Imię]],'1000 m K'!E:E,'1000 m K'!G:G,0,0)</f>
        <v>100</v>
      </c>
      <c r="H4" s="27">
        <f>_xlfn.XLOOKUP(Ladies[[#This Row],[Nazwisko i Imię]],'500 m_2 K'!E:E,'500 m_2 K'!G:G,0,0)</f>
        <v>100</v>
      </c>
      <c r="I4" s="30">
        <f>_xlfn.XLOOKUP(Ladies[[#This Row],[Nazwisko i Imię]],'500 m K'!H:H,'500 m K'!J:J,0,0)</f>
        <v>0</v>
      </c>
      <c r="J4" s="30">
        <f>_xlfn.XLOOKUP(Ladies[[#This Row],[Nazwisko i Imię]],'1500 m K'!H:H,'1500 m K'!J:J,0,0)</f>
        <v>0</v>
      </c>
      <c r="K4" s="30">
        <f>_xlfn.XLOOKUP(Ladies[[#This Row],[Nazwisko i Imię]],'1000 m K'!H:H,'1000 m K'!J:J,0,0)</f>
        <v>100</v>
      </c>
      <c r="L4" s="30">
        <f>_xlfn.XLOOKUP(Ladies[[#This Row],[Nazwisko i Imię]],'500 m_2 K'!H:H,'500 m_2 K'!J:J,0,0)</f>
        <v>100</v>
      </c>
      <c r="M4" s="31">
        <f>_xlfn.XLOOKUP(Ladies[[#This Row],[Nazwisko i Imię]],'500 m K'!K:K,'500 m K'!M:M,0,0)</f>
        <v>100</v>
      </c>
      <c r="N4" s="31">
        <f>_xlfn.XLOOKUP(Ladies[[#This Row],[Nazwisko i Imię]],'1500 m K'!K:K,'1500 m K'!M:M,0,0)</f>
        <v>100</v>
      </c>
      <c r="O4" s="31">
        <f>_xlfn.XLOOKUP(Ladies[[#This Row],[Nazwisko i Imię]],'1000 m K'!K:K,'1000 m K'!M:M,0,0)</f>
        <v>100</v>
      </c>
      <c r="P4" s="31">
        <f>_xlfn.XLOOKUP(Ladies[[#This Row],[Nazwisko i Imię]],'500 m_2 K'!K:K,'500 m_2 K'!M:M,0,0)</f>
        <v>100</v>
      </c>
      <c r="Q4" s="51">
        <f>_xlfn.XLOOKUP(Ladies[[#This Row],[Nazwisko i Imię]],'500 m K'!N:N,'500 m K'!P:P,0,0)</f>
        <v>0</v>
      </c>
      <c r="R4" s="51">
        <f>_xlfn.XLOOKUP(Ladies[[#This Row],[Nazwisko i Imię]],'1500 m K'!N:N,'1500 m K'!P:P,0,0)</f>
        <v>0</v>
      </c>
      <c r="S4" s="51">
        <f>_xlfn.XLOOKUP(Ladies[[#This Row],[Nazwisko i Imię]],'1000 m K'!N:N,'1000 m K'!P:P,0,0)</f>
        <v>0</v>
      </c>
      <c r="T4" s="51">
        <f>_xlfn.XLOOKUP(Ladies[[#This Row],[Nazwisko i Imię]],'500 m_2 K'!N:N,'500 m_2 K'!P:P,0,0)</f>
        <v>0</v>
      </c>
      <c r="U4" s="53">
        <f t="shared" si="0"/>
        <v>500</v>
      </c>
      <c r="V4" s="53">
        <f>IF((Ladies[[#This Row],[1500m Bieg 1]]*Ladies[[#This Row],[1500m Bieg 2]]+Ladies[[#This Row],[1500m Bieg 1]]*Ladies[[#This Row],[1500m Bieg 3]]+Ladies[[#This Row],[1500m Bieg 2]]*Ladies[[#This Row],[1500m Bieg 3]])&gt;0,SUM(LARGE((F4,J4,N4,R4),1),LARGE((F4,J4,N4,R4),2),LARGE((F4,J4,N4,R4),3)),0)</f>
        <v>200</v>
      </c>
      <c r="W4" s="53">
        <f>IF((Ladies[[#This Row],[1000m bieg 1]]*Ladies[[#This Row],[1000m bieg 2]]+Ladies[[#This Row],[1000m bieg 1]]*Ladies[[#This Row],[1000m bieg 3]]+Ladies[[#This Row],[1000m bieg 2]]*Ladies[[#This Row],[1000m bieg 3]])&gt;0,SUM(LARGE((G4,K4,O4,S4),1),LARGE((G4,K4,O4,S4),2),LARGE((G4,K4,O4,S4),3)),0)</f>
        <v>300</v>
      </c>
      <c r="Y4">
        <f>Ladies[[#This Row],[500m bieg 1]]+Ladies[[#This Row],[500 m bieg 2]]</f>
        <v>200</v>
      </c>
      <c r="Z4">
        <f>Ladies[[#This Row],[500m bieg 3]]+Ladies[[#This Row],[500 m bieg 4]]</f>
        <v>100</v>
      </c>
      <c r="AA4">
        <f>Ladies[[#This Row],[500m bieg 5]]+Ladies[[#This Row],[500 m bieg 6]]</f>
        <v>200</v>
      </c>
      <c r="AB4">
        <f>Ladies[[#This Row],[500m bieg 7]]+Ladies[[#This Row],[500 m bieg 8]]</f>
        <v>0</v>
      </c>
    </row>
    <row r="5" spans="1:28" x14ac:dyDescent="0.25">
      <c r="A5" s="26" t="s">
        <v>70</v>
      </c>
      <c r="B5" s="26" t="str">
        <f>_xlfn.XLOOKUP(Ladies[[#This Row],[Nazwisko i Imię]],Licencje[Nazw i imię],Licencje[Klub],"",0)</f>
        <v>MKS Korona Wilanów</v>
      </c>
      <c r="C5" s="71">
        <f>_xlfn.XLOOKUP(Ladies[[#This Row],[Nazwisko i Imię]],Licencje[Nazw i imię],Licencje[DataUr],"",0)</f>
        <v>21494</v>
      </c>
      <c r="D5" s="70" t="str">
        <f>_xlfn.XLOOKUP(Ladies[[#This Row],[Nazwisko i Imię]],Licencje[Nazw i imię],Licencje[Kat],"",0)</f>
        <v>K65</v>
      </c>
      <c r="E5" s="27">
        <f>_xlfn.XLOOKUP(Ladies[[#This Row],[Nazwisko i Imię]],'500 m K'!E:E,'500 m K'!G:G,0,0)</f>
        <v>100</v>
      </c>
      <c r="F5" s="27">
        <f>_xlfn.XLOOKUP(Ladies[[#This Row],[Nazwisko i Imię]],'1500 m K'!E:E,'1500 m K'!G:G,0,0)</f>
        <v>100</v>
      </c>
      <c r="G5" s="27">
        <f>_xlfn.XLOOKUP(Ladies[[#This Row],[Nazwisko i Imię]],'1000 m K'!E:E,'1000 m K'!G:G,0,0)</f>
        <v>100</v>
      </c>
      <c r="H5" s="27">
        <f>_xlfn.XLOOKUP(Ladies[[#This Row],[Nazwisko i Imię]],'500 m_2 K'!E:E,'500 m_2 K'!G:G,0,0)</f>
        <v>100</v>
      </c>
      <c r="I5" s="28">
        <f>_xlfn.XLOOKUP(Ladies[[#This Row],[Nazwisko i Imię]],'500 m K'!H:H,'500 m K'!J:J,0,0)</f>
        <v>0</v>
      </c>
      <c r="J5" s="28">
        <f>_xlfn.XLOOKUP(Ladies[[#This Row],[Nazwisko i Imię]],'1500 m K'!H:H,'1500 m K'!J:J,0,0)</f>
        <v>0</v>
      </c>
      <c r="K5" s="28">
        <f>_xlfn.XLOOKUP(Ladies[[#This Row],[Nazwisko i Imię]],'1000 m K'!H:H,'1000 m K'!J:J,0,0)</f>
        <v>100</v>
      </c>
      <c r="L5" s="28">
        <f>_xlfn.XLOOKUP(Ladies[[#This Row],[Nazwisko i Imię]],'500 m_2 K'!H:H,'500 m_2 K'!J:J,0,0)</f>
        <v>100</v>
      </c>
      <c r="M5" s="29">
        <f>_xlfn.XLOOKUP(Ladies[[#This Row],[Nazwisko i Imię]],'500 m K'!K:K,'500 m K'!M:M,0,0)</f>
        <v>100</v>
      </c>
      <c r="N5" s="29">
        <f>_xlfn.XLOOKUP(Ladies[[#This Row],[Nazwisko i Imię]],'1500 m K'!K:K,'1500 m K'!M:M,0,0)</f>
        <v>80</v>
      </c>
      <c r="O5" s="29">
        <f>_xlfn.XLOOKUP(Ladies[[#This Row],[Nazwisko i Imię]],'1000 m K'!K:K,'1000 m K'!M:M,0,0)</f>
        <v>80</v>
      </c>
      <c r="P5" s="29">
        <f>_xlfn.XLOOKUP(Ladies[[#This Row],[Nazwisko i Imię]],'500 m_2 K'!K:K,'500 m_2 K'!M:M,0,0)</f>
        <v>80</v>
      </c>
      <c r="Q5" s="50">
        <f>_xlfn.XLOOKUP(Ladies[[#This Row],[Nazwisko i Imię]],'500 m K'!N:N,'500 m K'!P:P,0,0)</f>
        <v>0</v>
      </c>
      <c r="R5" s="50">
        <f>_xlfn.XLOOKUP(Ladies[[#This Row],[Nazwisko i Imię]],'1500 m K'!N:N,'1500 m K'!P:P,0,0)</f>
        <v>0</v>
      </c>
      <c r="S5" s="50">
        <f>_xlfn.XLOOKUP(Ladies[[#This Row],[Nazwisko i Imię]],'1000 m K'!N:N,'1000 m K'!P:P,0,0)</f>
        <v>0</v>
      </c>
      <c r="T5" s="50">
        <f>_xlfn.XLOOKUP(Ladies[[#This Row],[Nazwisko i Imię]],'500 m_2 K'!N:N,'500 m_2 K'!P:P,0,0)</f>
        <v>0</v>
      </c>
      <c r="U5" s="53">
        <f t="shared" si="0"/>
        <v>480</v>
      </c>
      <c r="V5" s="53">
        <f>IF((Ladies[[#This Row],[1500m Bieg 1]]*Ladies[[#This Row],[1500m Bieg 2]]+Ladies[[#This Row],[1500m Bieg 1]]*Ladies[[#This Row],[1500m Bieg 3]]+Ladies[[#This Row],[1500m Bieg 2]]*Ladies[[#This Row],[1500m Bieg 3]])&gt;0,SUM(LARGE((F5,J5,N5,R5),1),LARGE((F5,J5,N5,R5),2),LARGE((F5,J5,N5,R5),3)),0)</f>
        <v>180</v>
      </c>
      <c r="W5" s="53">
        <f>IF((Ladies[[#This Row],[1000m bieg 1]]*Ladies[[#This Row],[1000m bieg 2]]+Ladies[[#This Row],[1000m bieg 1]]*Ladies[[#This Row],[1000m bieg 3]]+Ladies[[#This Row],[1000m bieg 2]]*Ladies[[#This Row],[1000m bieg 3]])&gt;0,SUM(LARGE((G5,K5,O5,S5),1),LARGE((G5,K5,O5,S5),2),LARGE((G5,K5,O5,S5),3)),0)</f>
        <v>280</v>
      </c>
      <c r="Y5">
        <f>Ladies[[#This Row],[500m bieg 1]]+Ladies[[#This Row],[500 m bieg 2]]</f>
        <v>200</v>
      </c>
      <c r="Z5">
        <f>Ladies[[#This Row],[500m bieg 3]]+Ladies[[#This Row],[500 m bieg 4]]</f>
        <v>100</v>
      </c>
      <c r="AA5">
        <f>Ladies[[#This Row],[500m bieg 5]]+Ladies[[#This Row],[500 m bieg 6]]</f>
        <v>180</v>
      </c>
      <c r="AB5">
        <f>Ladies[[#This Row],[500m bieg 7]]+Ladies[[#This Row],[500 m bieg 8]]</f>
        <v>0</v>
      </c>
    </row>
    <row r="6" spans="1:28" x14ac:dyDescent="0.25">
      <c r="A6" s="26" t="s">
        <v>69</v>
      </c>
      <c r="B6" s="26" t="str">
        <f>_xlfn.XLOOKUP(Ladies[[#This Row],[Nazwisko i Imię]],Licencje[Nazw i imię],Licencje[Klub],"",0)</f>
        <v>GSŁ Czarne Pantery Giżycko</v>
      </c>
      <c r="C6" s="71">
        <f>_xlfn.XLOOKUP(Ladies[[#This Row],[Nazwisko i Imię]],Licencje[Nazw i imię],Licencje[DataUr],"",0)</f>
        <v>22044</v>
      </c>
      <c r="D6" s="70" t="str">
        <f>_xlfn.XLOOKUP(Ladies[[#This Row],[Nazwisko i Imię]],Licencje[Nazw i imię],Licencje[Kat],"",0)</f>
        <v>K65</v>
      </c>
      <c r="E6" s="27">
        <f>_xlfn.XLOOKUP(Ladies[[#This Row],[Nazwisko i Imię]],'500 m K'!E:E,'500 m K'!G:G,0,0)</f>
        <v>0</v>
      </c>
      <c r="F6" s="27">
        <f>_xlfn.XLOOKUP(Ladies[[#This Row],[Nazwisko i Imię]],'1500 m K'!E:E,'1500 m K'!G:G,0,0)</f>
        <v>0</v>
      </c>
      <c r="G6" s="27">
        <f>_xlfn.XLOOKUP(Ladies[[#This Row],[Nazwisko i Imię]],'1000 m K'!E:E,'1000 m K'!G:G,0,0)</f>
        <v>0</v>
      </c>
      <c r="H6" s="27">
        <f>_xlfn.XLOOKUP(Ladies[[#This Row],[Nazwisko i Imię]],'500 m_2 K'!E:E,'500 m_2 K'!G:G,0,0)</f>
        <v>0</v>
      </c>
      <c r="I6" s="28">
        <f>_xlfn.XLOOKUP(Ladies[[#This Row],[Nazwisko i Imię]],'500 m K'!H:H,'500 m K'!J:J,0,0)</f>
        <v>0</v>
      </c>
      <c r="J6" s="28">
        <f>_xlfn.XLOOKUP(Ladies[[#This Row],[Nazwisko i Imię]],'1500 m K'!H:H,'1500 m K'!J:J,0,0)</f>
        <v>0</v>
      </c>
      <c r="K6" s="28">
        <f>_xlfn.XLOOKUP(Ladies[[#This Row],[Nazwisko i Imię]],'1000 m K'!H:H,'1000 m K'!J:J,0,0)</f>
        <v>0</v>
      </c>
      <c r="L6" s="28">
        <f>_xlfn.XLOOKUP(Ladies[[#This Row],[Nazwisko i Imię]],'500 m_2 K'!H:H,'500 m_2 K'!J:J,0,0)</f>
        <v>0</v>
      </c>
      <c r="M6" s="29">
        <f>_xlfn.XLOOKUP(Ladies[[#This Row],[Nazwisko i Imię]],'500 m K'!K:K,'500 m K'!M:M,0,0)</f>
        <v>80</v>
      </c>
      <c r="N6" s="29">
        <f>_xlfn.XLOOKUP(Ladies[[#This Row],[Nazwisko i Imię]],'1500 m K'!K:K,'1500 m K'!M:M,0,0)</f>
        <v>100</v>
      </c>
      <c r="O6" s="29">
        <f>_xlfn.XLOOKUP(Ladies[[#This Row],[Nazwisko i Imię]],'1000 m K'!K:K,'1000 m K'!M:M,0,0)</f>
        <v>100</v>
      </c>
      <c r="P6" s="29">
        <f>_xlfn.XLOOKUP(Ladies[[#This Row],[Nazwisko i Imię]],'500 m_2 K'!K:K,'500 m_2 K'!M:M,0,0)</f>
        <v>100</v>
      </c>
      <c r="Q6" s="50">
        <f>_xlfn.XLOOKUP(Ladies[[#This Row],[Nazwisko i Imię]],'500 m K'!N:N,'500 m K'!P:P,0,0)</f>
        <v>0</v>
      </c>
      <c r="R6" s="50">
        <f>_xlfn.XLOOKUP(Ladies[[#This Row],[Nazwisko i Imię]],'1500 m K'!N:N,'1500 m K'!P:P,0,0)</f>
        <v>0</v>
      </c>
      <c r="S6" s="50">
        <f>_xlfn.XLOOKUP(Ladies[[#This Row],[Nazwisko i Imię]],'1000 m K'!N:N,'1000 m K'!P:P,0,0)</f>
        <v>0</v>
      </c>
      <c r="T6" s="50">
        <f>_xlfn.XLOOKUP(Ladies[[#This Row],[Nazwisko i Imię]],'500 m_2 K'!N:N,'500 m_2 K'!P:P,0,0)</f>
        <v>0</v>
      </c>
      <c r="U6" s="53">
        <f t="shared" si="0"/>
        <v>0</v>
      </c>
      <c r="V6" s="53">
        <f>IF((Ladies[[#This Row],[1500m Bieg 1]]*Ladies[[#This Row],[1500m Bieg 2]]+Ladies[[#This Row],[1500m Bieg 1]]*Ladies[[#This Row],[1500m Bieg 3]]+Ladies[[#This Row],[1500m Bieg 2]]*Ladies[[#This Row],[1500m Bieg 3]])&gt;0,SUM(LARGE((F6,J6,N6,R6),1),LARGE((F6,J6,N6,R6),2),LARGE((F6,J6,N6,R6),3)),0)</f>
        <v>0</v>
      </c>
      <c r="W6" s="53">
        <f>IF((Ladies[[#This Row],[1000m bieg 1]]*Ladies[[#This Row],[1000m bieg 2]]+Ladies[[#This Row],[1000m bieg 1]]*Ladies[[#This Row],[1000m bieg 3]]+Ladies[[#This Row],[1000m bieg 2]]*Ladies[[#This Row],[1000m bieg 3]])&gt;0,SUM(LARGE((G6,K6,O6,S6),1),LARGE((G6,K6,O6,S6),2),LARGE((G6,K6,O6,S6),3)),0)</f>
        <v>0</v>
      </c>
      <c r="Y6">
        <f>Ladies[[#This Row],[500m bieg 1]]+Ladies[[#This Row],[500 m bieg 2]]</f>
        <v>0</v>
      </c>
      <c r="Z6">
        <f>Ladies[[#This Row],[500m bieg 3]]+Ladies[[#This Row],[500 m bieg 4]]</f>
        <v>0</v>
      </c>
      <c r="AA6">
        <f>Ladies[[#This Row],[500m bieg 5]]+Ladies[[#This Row],[500 m bieg 6]]</f>
        <v>180</v>
      </c>
      <c r="AB6">
        <f>Ladies[[#This Row],[500m bieg 7]]+Ladies[[#This Row],[500 m bieg 8]]</f>
        <v>0</v>
      </c>
    </row>
    <row r="7" spans="1:28" x14ac:dyDescent="0.25">
      <c r="A7" s="26" t="s">
        <v>316</v>
      </c>
      <c r="B7" s="26" t="str">
        <f>_xlfn.XLOOKUP(Ladies[[#This Row],[Nazwisko i Imię]],Licencje[Nazw i imię],Licencje[Klub],"",0)</f>
        <v>SKŁ Górnik Sanok</v>
      </c>
      <c r="C7" s="71">
        <f>_xlfn.XLOOKUP(Ladies[[#This Row],[Nazwisko i Imię]],Licencje[Nazw i imię],Licencje[DataUr],"",0)</f>
        <v>28346</v>
      </c>
      <c r="D7" s="70" t="str">
        <f>_xlfn.XLOOKUP(Ladies[[#This Row],[Nazwisko i Imię]],Licencje[Nazw i imię],Licencje[Kat],"",0)</f>
        <v>K45</v>
      </c>
      <c r="E7" s="27">
        <f>_xlfn.XLOOKUP(Ladies[[#This Row],[Nazwisko i Imię]],'500 m K'!E:E,'500 m K'!G:G,0,0)</f>
        <v>0</v>
      </c>
      <c r="F7" s="27">
        <f>_xlfn.XLOOKUP(Ladies[[#This Row],[Nazwisko i Imię]],'1500 m K'!E:E,'1500 m K'!G:G,0,0)</f>
        <v>0</v>
      </c>
      <c r="G7" s="27">
        <f>_xlfn.XLOOKUP(Ladies[[#This Row],[Nazwisko i Imię]],'1000 m K'!E:E,'1000 m K'!G:G,0,0)</f>
        <v>0</v>
      </c>
      <c r="H7" s="27">
        <f>_xlfn.XLOOKUP(Ladies[[#This Row],[Nazwisko i Imię]],'500 m_2 K'!E:E,'500 m_2 K'!G:G,0,0)</f>
        <v>0</v>
      </c>
      <c r="I7" s="30">
        <f>_xlfn.XLOOKUP(Ladies[[#This Row],[Nazwisko i Imię]],'500 m K'!H:H,'500 m K'!J:J,0,0)</f>
        <v>0</v>
      </c>
      <c r="J7" s="30">
        <f>_xlfn.XLOOKUP(Ladies[[#This Row],[Nazwisko i Imię]],'1500 m K'!H:H,'1500 m K'!J:J,0,0)</f>
        <v>0</v>
      </c>
      <c r="K7" s="30">
        <f>_xlfn.XLOOKUP(Ladies[[#This Row],[Nazwisko i Imię]],'1000 m K'!H:H,'1000 m K'!J:J,0,0)</f>
        <v>0</v>
      </c>
      <c r="L7" s="30">
        <f>_xlfn.XLOOKUP(Ladies[[#This Row],[Nazwisko i Imię]],'500 m_2 K'!H:H,'500 m_2 K'!J:J,0,0)</f>
        <v>0</v>
      </c>
      <c r="M7" s="31">
        <f>_xlfn.XLOOKUP(Ladies[[#This Row],[Nazwisko i Imię]],'500 m K'!K:K,'500 m K'!M:M,0,0)</f>
        <v>100</v>
      </c>
      <c r="N7" s="31">
        <f>_xlfn.XLOOKUP(Ladies[[#This Row],[Nazwisko i Imię]],'1500 m K'!K:K,'1500 m K'!M:M,0,0)</f>
        <v>100</v>
      </c>
      <c r="O7" s="31">
        <f>_xlfn.XLOOKUP(Ladies[[#This Row],[Nazwisko i Imię]],'1000 m K'!K:K,'1000 m K'!M:M,0,0)</f>
        <v>100</v>
      </c>
      <c r="P7" s="31">
        <f>_xlfn.XLOOKUP(Ladies[[#This Row],[Nazwisko i Imię]],'500 m_2 K'!K:K,'500 m_2 K'!M:M,0,0)</f>
        <v>100</v>
      </c>
      <c r="Q7" s="51">
        <f>_xlfn.XLOOKUP(Ladies[[#This Row],[Nazwisko i Imię]],'500 m K'!N:N,'500 m K'!P:P,0,0)</f>
        <v>0</v>
      </c>
      <c r="R7" s="51">
        <f>_xlfn.XLOOKUP(Ladies[[#This Row],[Nazwisko i Imię]],'1500 m K'!N:N,'1500 m K'!P:P,0,0)</f>
        <v>0</v>
      </c>
      <c r="S7" s="51">
        <f>_xlfn.XLOOKUP(Ladies[[#This Row],[Nazwisko i Imię]],'1000 m K'!N:N,'1000 m K'!P:P,0,0)</f>
        <v>0</v>
      </c>
      <c r="T7" s="51">
        <f>_xlfn.XLOOKUP(Ladies[[#This Row],[Nazwisko i Imię]],'500 m_2 K'!N:N,'500 m_2 K'!P:P,0,0)</f>
        <v>0</v>
      </c>
      <c r="U7" s="53">
        <f t="shared" si="0"/>
        <v>0</v>
      </c>
      <c r="V7" s="53">
        <f>IF((Ladies[[#This Row],[1500m Bieg 1]]*Ladies[[#This Row],[1500m Bieg 2]]+Ladies[[#This Row],[1500m Bieg 1]]*Ladies[[#This Row],[1500m Bieg 3]]+Ladies[[#This Row],[1500m Bieg 2]]*Ladies[[#This Row],[1500m Bieg 3]])&gt;0,SUM(LARGE((F7,J7,N7,R7),1),LARGE((F7,J7,N7,R7),2),LARGE((F7,J7,N7,R7),3)),0)</f>
        <v>0</v>
      </c>
      <c r="W7" s="53">
        <f>IF((Ladies[[#This Row],[1000m bieg 1]]*Ladies[[#This Row],[1000m bieg 2]]+Ladies[[#This Row],[1000m bieg 1]]*Ladies[[#This Row],[1000m bieg 3]]+Ladies[[#This Row],[1000m bieg 2]]*Ladies[[#This Row],[1000m bieg 3]])&gt;0,SUM(LARGE((G7,K7,O7,S7),1),LARGE((G7,K7,O7,S7),2),LARGE((G7,K7,O7,S7),3)),0)</f>
        <v>0</v>
      </c>
      <c r="Y7">
        <f>Ladies[[#This Row],[500m bieg 1]]+Ladies[[#This Row],[500 m bieg 2]]</f>
        <v>0</v>
      </c>
      <c r="Z7">
        <f>Ladies[[#This Row],[500m bieg 3]]+Ladies[[#This Row],[500 m bieg 4]]</f>
        <v>0</v>
      </c>
      <c r="AA7">
        <f>Ladies[[#This Row],[500m bieg 5]]+Ladies[[#This Row],[500 m bieg 6]]</f>
        <v>200</v>
      </c>
      <c r="AB7">
        <f>Ladies[[#This Row],[500m bieg 7]]+Ladies[[#This Row],[500 m bieg 8]]</f>
        <v>0</v>
      </c>
    </row>
    <row r="8" spans="1:28" x14ac:dyDescent="0.25">
      <c r="A8" s="26" t="s">
        <v>380</v>
      </c>
      <c r="B8" s="26" t="str">
        <f>_xlfn.XLOOKUP(Ladies[[#This Row],[Nazwisko i Imię]],Licencje[Nazw i imię],Licencje[Klub],"",0)</f>
        <v>GSŁ Czarne Pantery Giżycko</v>
      </c>
      <c r="C8" s="71">
        <f>_xlfn.XLOOKUP(Ladies[[#This Row],[Nazwisko i Imię]],Licencje[Nazw i imię],Licencje[DataUr],"",0)</f>
        <v>22737</v>
      </c>
      <c r="D8" s="70" t="str">
        <f>_xlfn.XLOOKUP(Ladies[[#This Row],[Nazwisko i Imię]],Licencje[Nazw i imię],Licencje[Kat],"",0)</f>
        <v>K60</v>
      </c>
      <c r="E8" s="27">
        <f>_xlfn.XLOOKUP(Ladies[[#This Row],[Nazwisko i Imię]],'500 m K'!E:E,'500 m K'!G:G,0,0)</f>
        <v>100</v>
      </c>
      <c r="F8" s="27">
        <f>_xlfn.XLOOKUP(Ladies[[#This Row],[Nazwisko i Imię]],'1500 m K'!E:E,'1500 m K'!G:G,0,0)</f>
        <v>0</v>
      </c>
      <c r="G8" s="27">
        <f>_xlfn.XLOOKUP(Ladies[[#This Row],[Nazwisko i Imię]],'1000 m K'!E:E,'1000 m K'!G:G,0,0)</f>
        <v>0</v>
      </c>
      <c r="H8" s="33">
        <f>_xlfn.XLOOKUP(Ladies[[#This Row],[Nazwisko i Imię]],'500 m_2 K'!E:E,'500 m_2 K'!G:G,0,0)</f>
        <v>0</v>
      </c>
      <c r="I8" s="30">
        <f>_xlfn.XLOOKUP(Ladies[[#This Row],[Nazwisko i Imię]],'500 m K'!H:H,'500 m K'!J:J,0,0)</f>
        <v>100</v>
      </c>
      <c r="J8" s="30">
        <f>_xlfn.XLOOKUP(Ladies[[#This Row],[Nazwisko i Imię]],'1500 m K'!H:H,'1500 m K'!J:J,0,0)</f>
        <v>0</v>
      </c>
      <c r="K8" s="30">
        <f>_xlfn.XLOOKUP(Ladies[[#This Row],[Nazwisko i Imię]],'1000 m K'!H:H,'1000 m K'!J:J,0,0)</f>
        <v>0</v>
      </c>
      <c r="L8" s="30">
        <f>_xlfn.XLOOKUP(Ladies[[#This Row],[Nazwisko i Imię]],'500 m_2 K'!H:H,'500 m_2 K'!J:J,0,0)</f>
        <v>100</v>
      </c>
      <c r="M8" s="31">
        <f>_xlfn.XLOOKUP(Ladies[[#This Row],[Nazwisko i Imię]],'500 m K'!K:K,'500 m K'!M:M,0,0)</f>
        <v>0</v>
      </c>
      <c r="N8" s="31">
        <f>_xlfn.XLOOKUP(Ladies[[#This Row],[Nazwisko i Imię]],'1500 m K'!K:K,'1500 m K'!M:M,0,0)</f>
        <v>0</v>
      </c>
      <c r="O8" s="31">
        <f>_xlfn.XLOOKUP(Ladies[[#This Row],[Nazwisko i Imię]],'1000 m K'!K:K,'1000 m K'!M:M,0,0)</f>
        <v>0</v>
      </c>
      <c r="P8" s="31">
        <f>_xlfn.XLOOKUP(Ladies[[#This Row],[Nazwisko i Imię]],'500 m_2 K'!K:K,'500 m_2 K'!M:M,0,0)</f>
        <v>0</v>
      </c>
      <c r="Q8" s="51">
        <f>_xlfn.XLOOKUP(Ladies[[#This Row],[Nazwisko i Imię]],'500 m K'!N:N,'500 m K'!P:P,0,0)</f>
        <v>0</v>
      </c>
      <c r="R8" s="51">
        <f>_xlfn.XLOOKUP(Ladies[[#This Row],[Nazwisko i Imię]],'1500 m K'!N:N,'1500 m K'!P:P,0,0)</f>
        <v>0</v>
      </c>
      <c r="S8" s="51">
        <f>_xlfn.XLOOKUP(Ladies[[#This Row],[Nazwisko i Imię]],'1000 m K'!N:N,'1000 m K'!P:P,0,0)</f>
        <v>0</v>
      </c>
      <c r="T8" s="51">
        <f>_xlfn.XLOOKUP(Ladies[[#This Row],[Nazwisko i Imię]],'500 m_2 K'!N:N,'500 m_2 K'!P:P,0,0)</f>
        <v>0</v>
      </c>
      <c r="U8" s="53">
        <f t="shared" si="0"/>
        <v>300</v>
      </c>
      <c r="V8" s="53">
        <f>IF((Ladies[[#This Row],[1500m Bieg 1]]*Ladies[[#This Row],[1500m Bieg 2]]+Ladies[[#This Row],[1500m Bieg 1]]*Ladies[[#This Row],[1500m Bieg 3]]+Ladies[[#This Row],[1500m Bieg 2]]*Ladies[[#This Row],[1500m Bieg 3]])&gt;0,SUM(LARGE((F8,J8,N8,R8),1),LARGE((F8,J8,N8,R8),2),LARGE((F8,J8,N8,R8),3)),0)</f>
        <v>0</v>
      </c>
      <c r="W8" s="53">
        <f>IF((Ladies[[#This Row],[1000m bieg 1]]*Ladies[[#This Row],[1000m bieg 2]]+Ladies[[#This Row],[1000m bieg 1]]*Ladies[[#This Row],[1000m bieg 3]]+Ladies[[#This Row],[1000m bieg 2]]*Ladies[[#This Row],[1000m bieg 3]])&gt;0,SUM(LARGE((G8,K8,O8,S8),1),LARGE((G8,K8,O8,S8),2),LARGE((G8,K8,O8,S8),3)),0)</f>
        <v>0</v>
      </c>
      <c r="Y8">
        <f>Ladies[[#This Row],[500m bieg 1]]+Ladies[[#This Row],[500 m bieg 2]]</f>
        <v>100</v>
      </c>
      <c r="Z8">
        <f>Ladies[[#This Row],[500m bieg 3]]+Ladies[[#This Row],[500 m bieg 4]]</f>
        <v>200</v>
      </c>
      <c r="AA8">
        <f>Ladies[[#This Row],[500m bieg 5]]+Ladies[[#This Row],[500 m bieg 6]]</f>
        <v>0</v>
      </c>
      <c r="AB8">
        <f>Ladies[[#This Row],[500m bieg 7]]+Ladies[[#This Row],[500 m bieg 8]]</f>
        <v>0</v>
      </c>
    </row>
    <row r="9" spans="1:28" x14ac:dyDescent="0.25">
      <c r="A9" s="26" t="s">
        <v>303</v>
      </c>
      <c r="B9" s="26" t="str">
        <f>_xlfn.XLOOKUP(Ladies[[#This Row],[Nazwisko i Imię]],Licencje[Nazw i imię],Licencje[Klub],"",0)</f>
        <v>MKS Korona Wilanów</v>
      </c>
      <c r="C9" s="71">
        <f>_xlfn.XLOOKUP(Ladies[[#This Row],[Nazwisko i Imię]],Licencje[Nazw i imię],Licencje[DataUr],"",0)</f>
        <v>29396</v>
      </c>
      <c r="D9" s="70" t="str">
        <f>_xlfn.XLOOKUP(Ladies[[#This Row],[Nazwisko i Imię]],Licencje[Nazw i imię],Licencje[Kat],"",0)</f>
        <v>K45</v>
      </c>
      <c r="E9" s="27">
        <f>_xlfn.XLOOKUP(Ladies[[#This Row],[Nazwisko i Imię]],'500 m K'!E:E,'500 m K'!G:G,0,0)</f>
        <v>100</v>
      </c>
      <c r="F9" s="27">
        <f>_xlfn.XLOOKUP(Ladies[[#This Row],[Nazwisko i Imię]],'1500 m K'!E:E,'1500 m K'!G:G,0,0)</f>
        <v>100</v>
      </c>
      <c r="G9" s="27">
        <f>_xlfn.XLOOKUP(Ladies[[#This Row],[Nazwisko i Imię]],'1000 m K'!E:E,'1000 m K'!G:G,0,0)</f>
        <v>100</v>
      </c>
      <c r="H9" s="27">
        <f>_xlfn.XLOOKUP(Ladies[[#This Row],[Nazwisko i Imię]],'500 m_2 K'!E:E,'500 m_2 K'!G:G,0,0)</f>
        <v>100</v>
      </c>
      <c r="I9" s="28">
        <f>_xlfn.XLOOKUP(Ladies[[#This Row],[Nazwisko i Imię]],'500 m K'!H:H,'500 m K'!J:J,0,0)</f>
        <v>100</v>
      </c>
      <c r="J9" s="28">
        <f>_xlfn.XLOOKUP(Ladies[[#This Row],[Nazwisko i Imię]],'1500 m K'!H:H,'1500 m K'!J:J,0,0)</f>
        <v>100</v>
      </c>
      <c r="K9" s="28">
        <f>_xlfn.XLOOKUP(Ladies[[#This Row],[Nazwisko i Imię]],'1000 m K'!H:H,'1000 m K'!J:J,0,0)</f>
        <v>100</v>
      </c>
      <c r="L9" s="28">
        <f>_xlfn.XLOOKUP(Ladies[[#This Row],[Nazwisko i Imię]],'500 m_2 K'!H:H,'500 m_2 K'!J:J,0,0)</f>
        <v>0</v>
      </c>
      <c r="M9" s="29">
        <f>_xlfn.XLOOKUP(Ladies[[#This Row],[Nazwisko i Imię]],'500 m K'!K:K,'500 m K'!M:M,0,0)</f>
        <v>80</v>
      </c>
      <c r="N9" s="29">
        <f>_xlfn.XLOOKUP(Ladies[[#This Row],[Nazwisko i Imię]],'1500 m K'!K:K,'1500 m K'!M:M,0,0)</f>
        <v>80</v>
      </c>
      <c r="O9" s="29">
        <f>_xlfn.XLOOKUP(Ladies[[#This Row],[Nazwisko i Imię]],'1000 m K'!K:K,'1000 m K'!M:M,0,0)</f>
        <v>80</v>
      </c>
      <c r="P9" s="29">
        <f>_xlfn.XLOOKUP(Ladies[[#This Row],[Nazwisko i Imię]],'500 m_2 K'!K:K,'500 m_2 K'!M:M,0,0)</f>
        <v>80</v>
      </c>
      <c r="Q9" s="50">
        <f>_xlfn.XLOOKUP(Ladies[[#This Row],[Nazwisko i Imię]],'500 m K'!N:N,'500 m K'!P:P,0,0)</f>
        <v>0</v>
      </c>
      <c r="R9" s="50">
        <f>_xlfn.XLOOKUP(Ladies[[#This Row],[Nazwisko i Imię]],'1500 m K'!N:N,'1500 m K'!P:P,0,0)</f>
        <v>0</v>
      </c>
      <c r="S9" s="50">
        <f>_xlfn.XLOOKUP(Ladies[[#This Row],[Nazwisko i Imię]],'1000 m K'!N:N,'1000 m K'!P:P,0,0)</f>
        <v>0</v>
      </c>
      <c r="T9" s="50">
        <f>_xlfn.XLOOKUP(Ladies[[#This Row],[Nazwisko i Imię]],'500 m_2 K'!N:N,'500 m_2 K'!P:P,0,0)</f>
        <v>0</v>
      </c>
      <c r="U9" s="53">
        <f t="shared" si="0"/>
        <v>460</v>
      </c>
      <c r="V9" s="53">
        <f>IF((Ladies[[#This Row],[1500m Bieg 1]]*Ladies[[#This Row],[1500m Bieg 2]]+Ladies[[#This Row],[1500m Bieg 1]]*Ladies[[#This Row],[1500m Bieg 3]]+Ladies[[#This Row],[1500m Bieg 2]]*Ladies[[#This Row],[1500m Bieg 3]])&gt;0,SUM(LARGE((F9,J9,N9,R9),1),LARGE((F9,J9,N9,R9),2),LARGE((F9,J9,N9,R9),3)),0)</f>
        <v>280</v>
      </c>
      <c r="W9" s="53">
        <f>IF((Ladies[[#This Row],[1000m bieg 1]]*Ladies[[#This Row],[1000m bieg 2]]+Ladies[[#This Row],[1000m bieg 1]]*Ladies[[#This Row],[1000m bieg 3]]+Ladies[[#This Row],[1000m bieg 2]]*Ladies[[#This Row],[1000m bieg 3]])&gt;0,SUM(LARGE((G9,K9,O9,S9),1),LARGE((G9,K9,O9,S9),2),LARGE((G9,K9,O9,S9),3)),0)</f>
        <v>280</v>
      </c>
      <c r="Y9">
        <f>Ladies[[#This Row],[500m bieg 1]]+Ladies[[#This Row],[500 m bieg 2]]</f>
        <v>200</v>
      </c>
      <c r="Z9">
        <f>Ladies[[#This Row],[500m bieg 3]]+Ladies[[#This Row],[500 m bieg 4]]</f>
        <v>100</v>
      </c>
      <c r="AA9">
        <f>Ladies[[#This Row],[500m bieg 5]]+Ladies[[#This Row],[500 m bieg 6]]</f>
        <v>160</v>
      </c>
      <c r="AB9">
        <f>Ladies[[#This Row],[500m bieg 7]]+Ladies[[#This Row],[500 m bieg 8]]</f>
        <v>0</v>
      </c>
    </row>
    <row r="10" spans="1:28" x14ac:dyDescent="0.25">
      <c r="A10" s="26"/>
      <c r="B10" s="26" t="str">
        <f>_xlfn.XLOOKUP(Ladies[[#This Row],[Nazwisko i Imię]],Licencje[Nazw i imię],Licencje[Klub],"",0)</f>
        <v/>
      </c>
      <c r="C10" s="71" t="str">
        <f>_xlfn.XLOOKUP(Ladies[[#This Row],[Nazwisko i Imię]],Licencje[Nazw i imię],Licencje[DataUr],"",0)</f>
        <v/>
      </c>
      <c r="D10" s="70" t="str">
        <f>_xlfn.XLOOKUP(Ladies[[#This Row],[Nazwisko i Imię]],Licencje[Nazw i imię],Licencje[Kat],"",0)</f>
        <v/>
      </c>
      <c r="E10" s="27">
        <f>_xlfn.XLOOKUP(Ladies[[#This Row],[Nazwisko i Imię]],'500 m K'!E:E,'500 m K'!G:G,0,0)</f>
        <v>0</v>
      </c>
      <c r="F10" s="27">
        <f>_xlfn.XLOOKUP(Ladies[[#This Row],[Nazwisko i Imię]],'1500 m K'!E:E,'1500 m K'!G:G,0,0)</f>
        <v>0</v>
      </c>
      <c r="G10" s="27">
        <f>_xlfn.XLOOKUP(Ladies[[#This Row],[Nazwisko i Imię]],'1000 m K'!E:E,'1000 m K'!G:G,0,0)</f>
        <v>0</v>
      </c>
      <c r="H10" s="33">
        <f>_xlfn.XLOOKUP(Ladies[[#This Row],[Nazwisko i Imię]],'500 m_2 K'!E:E,'500 m_2 K'!G:G,0,0)</f>
        <v>0</v>
      </c>
      <c r="I10" s="28">
        <f>_xlfn.XLOOKUP(Ladies[[#This Row],[Nazwisko i Imię]],'500 m K'!H:H,'500 m K'!J:J,0,0)</f>
        <v>0</v>
      </c>
      <c r="J10" s="28">
        <f>_xlfn.XLOOKUP(Ladies[[#This Row],[Nazwisko i Imię]],'1500 m K'!H:H,'1500 m K'!J:J,0,0)</f>
        <v>0</v>
      </c>
      <c r="K10" s="28">
        <f>_xlfn.XLOOKUP(Ladies[[#This Row],[Nazwisko i Imię]],'1000 m K'!H:H,'1000 m K'!J:J,0,0)</f>
        <v>0</v>
      </c>
      <c r="L10" s="28">
        <f>_xlfn.XLOOKUP(Ladies[[#This Row],[Nazwisko i Imię]],'500 m_2 K'!H:H,'500 m_2 K'!J:J,0,0)</f>
        <v>0</v>
      </c>
      <c r="M10" s="29">
        <f>_xlfn.XLOOKUP(Ladies[[#This Row],[Nazwisko i Imię]],'500 m K'!K:K,'500 m K'!M:M,0,0)</f>
        <v>0</v>
      </c>
      <c r="N10" s="29">
        <f>_xlfn.XLOOKUP(Ladies[[#This Row],[Nazwisko i Imię]],'1500 m K'!K:K,'1500 m K'!M:M,0,0)</f>
        <v>0</v>
      </c>
      <c r="O10" s="29">
        <f>_xlfn.XLOOKUP(Ladies[[#This Row],[Nazwisko i Imię]],'1000 m K'!K:K,'1000 m K'!M:M,0,0)</f>
        <v>0</v>
      </c>
      <c r="P10" s="29">
        <f>_xlfn.XLOOKUP(Ladies[[#This Row],[Nazwisko i Imię]],'500 m_2 K'!K:K,'500 m_2 K'!M:M,0,0)</f>
        <v>0</v>
      </c>
      <c r="Q10" s="50">
        <f>_xlfn.XLOOKUP(Ladies[[#This Row],[Nazwisko i Imię]],'500 m K'!N:N,'500 m K'!P:P,0,0)</f>
        <v>0</v>
      </c>
      <c r="R10" s="50">
        <f>_xlfn.XLOOKUP(Ladies[[#This Row],[Nazwisko i Imię]],'1500 m K'!N:N,'1500 m K'!P:P,0,0)</f>
        <v>0</v>
      </c>
      <c r="S10" s="50">
        <f>_xlfn.XLOOKUP(Ladies[[#This Row],[Nazwisko i Imię]],'1000 m K'!N:N,'1000 m K'!P:P,0,0)</f>
        <v>0</v>
      </c>
      <c r="T10" s="50">
        <f>_xlfn.XLOOKUP(Ladies[[#This Row],[Nazwisko i Imię]],'500 m_2 K'!N:N,'500 m_2 K'!P:P,0,0)</f>
        <v>0</v>
      </c>
      <c r="U10" s="53">
        <f t="shared" si="0"/>
        <v>0</v>
      </c>
      <c r="V10" s="53">
        <f>IF((Ladies[[#This Row],[1500m Bieg 1]]*Ladies[[#This Row],[1500m Bieg 2]]+Ladies[[#This Row],[1500m Bieg 1]]*Ladies[[#This Row],[1500m Bieg 3]]+Ladies[[#This Row],[1500m Bieg 2]]*Ladies[[#This Row],[1500m Bieg 3]])&gt;0,SUM(LARGE((F10,J10,N10,R10),1),LARGE((F10,J10,N10,R10),2),LARGE((F10,J10,N10,R10),3)),0)</f>
        <v>0</v>
      </c>
      <c r="W10" s="53">
        <f>IF((Ladies[[#This Row],[1000m bieg 1]]*Ladies[[#This Row],[1000m bieg 2]]+Ladies[[#This Row],[1000m bieg 1]]*Ladies[[#This Row],[1000m bieg 3]]+Ladies[[#This Row],[1000m bieg 2]]*Ladies[[#This Row],[1000m bieg 3]])&gt;0,SUM(LARGE((G10,K10,O10,S10),1),LARGE((G10,K10,O10,S10),2),LARGE((G10,K10,O10,S10),3)),0)</f>
        <v>0</v>
      </c>
      <c r="Y10">
        <f>Ladies[[#This Row],[500m bieg 1]]+Ladies[[#This Row],[500 m bieg 2]]</f>
        <v>0</v>
      </c>
      <c r="Z10">
        <f>Ladies[[#This Row],[500m bieg 3]]+Ladies[[#This Row],[500 m bieg 4]]</f>
        <v>0</v>
      </c>
      <c r="AA10">
        <f>Ladies[[#This Row],[500m bieg 5]]+Ladies[[#This Row],[500 m bieg 6]]</f>
        <v>0</v>
      </c>
      <c r="AB10">
        <f>Ladies[[#This Row],[500m bieg 7]]+Ladies[[#This Row],[500 m bieg 8]]</f>
        <v>0</v>
      </c>
    </row>
    <row r="11" spans="1:28" x14ac:dyDescent="0.25">
      <c r="A11" s="26"/>
      <c r="B11" s="26" t="str">
        <f>_xlfn.XLOOKUP(Ladies[[#This Row],[Nazwisko i Imię]],Licencje[Nazw i imię],Licencje[Klub],"",0)</f>
        <v/>
      </c>
      <c r="C11" s="71" t="str">
        <f>_xlfn.XLOOKUP(Ladies[[#This Row],[Nazwisko i Imię]],Licencje[Nazw i imię],Licencje[DataUr],"",0)</f>
        <v/>
      </c>
      <c r="D11" s="70" t="str">
        <f>_xlfn.XLOOKUP(Ladies[[#This Row],[Nazwisko i Imię]],Licencje[Nazw i imię],Licencje[Kat],"",0)</f>
        <v/>
      </c>
      <c r="E11" s="27">
        <f>_xlfn.XLOOKUP(Ladies[[#This Row],[Nazwisko i Imię]],'500 m K'!E:E,'500 m K'!G:G,0,0)</f>
        <v>0</v>
      </c>
      <c r="F11" s="27">
        <f>_xlfn.XLOOKUP(Ladies[[#This Row],[Nazwisko i Imię]],'1500 m K'!E:E,'1500 m K'!G:G,0,0)</f>
        <v>0</v>
      </c>
      <c r="G11" s="27">
        <f>_xlfn.XLOOKUP(Ladies[[#This Row],[Nazwisko i Imię]],'1000 m K'!E:E,'1000 m K'!G:G,0,0)</f>
        <v>0</v>
      </c>
      <c r="H11" s="33">
        <f>_xlfn.XLOOKUP(Ladies[[#This Row],[Nazwisko i Imię]],'500 m_2 K'!E:E,'500 m_2 K'!G:G,0,0)</f>
        <v>0</v>
      </c>
      <c r="I11" s="28">
        <f>_xlfn.XLOOKUP(Ladies[[#This Row],[Nazwisko i Imię]],'500 m K'!H:H,'500 m K'!J:J,0,0)</f>
        <v>0</v>
      </c>
      <c r="J11" s="28">
        <f>_xlfn.XLOOKUP(Ladies[[#This Row],[Nazwisko i Imię]],'1500 m K'!H:H,'1500 m K'!J:J,0,0)</f>
        <v>0</v>
      </c>
      <c r="K11" s="28">
        <f>_xlfn.XLOOKUP(Ladies[[#This Row],[Nazwisko i Imię]],'1000 m K'!H:H,'1000 m K'!J:J,0,0)</f>
        <v>0</v>
      </c>
      <c r="L11" s="28">
        <f>_xlfn.XLOOKUP(Ladies[[#This Row],[Nazwisko i Imię]],'500 m_2 K'!H:H,'500 m_2 K'!J:J,0,0)</f>
        <v>0</v>
      </c>
      <c r="M11" s="29">
        <f>_xlfn.XLOOKUP(Ladies[[#This Row],[Nazwisko i Imię]],'500 m K'!K:K,'500 m K'!M:M,0,0)</f>
        <v>0</v>
      </c>
      <c r="N11" s="29">
        <f>_xlfn.XLOOKUP(Ladies[[#This Row],[Nazwisko i Imię]],'1500 m K'!K:K,'1500 m K'!M:M,0,0)</f>
        <v>0</v>
      </c>
      <c r="O11" s="29">
        <f>_xlfn.XLOOKUP(Ladies[[#This Row],[Nazwisko i Imię]],'1000 m K'!K:K,'1000 m K'!M:M,0,0)</f>
        <v>0</v>
      </c>
      <c r="P11" s="29">
        <f>_xlfn.XLOOKUP(Ladies[[#This Row],[Nazwisko i Imię]],'500 m_2 K'!K:K,'500 m_2 K'!M:M,0,0)</f>
        <v>0</v>
      </c>
      <c r="Q11" s="50">
        <f>_xlfn.XLOOKUP(Ladies[[#This Row],[Nazwisko i Imię]],'500 m K'!N:N,'500 m K'!P:P,0,0)</f>
        <v>0</v>
      </c>
      <c r="R11" s="50">
        <f>_xlfn.XLOOKUP(Ladies[[#This Row],[Nazwisko i Imię]],'1500 m K'!N:N,'1500 m K'!P:P,0,0)</f>
        <v>0</v>
      </c>
      <c r="S11" s="50">
        <f>_xlfn.XLOOKUP(Ladies[[#This Row],[Nazwisko i Imię]],'1000 m K'!N:N,'1000 m K'!P:P,0,0)</f>
        <v>0</v>
      </c>
      <c r="T11" s="50">
        <f>_xlfn.XLOOKUP(Ladies[[#This Row],[Nazwisko i Imię]],'500 m_2 K'!N:N,'500 m_2 K'!P:P,0,0)</f>
        <v>0</v>
      </c>
      <c r="U11" s="53">
        <f t="shared" si="0"/>
        <v>0</v>
      </c>
      <c r="V11" s="53">
        <f>IF((Ladies[[#This Row],[1500m Bieg 1]]*Ladies[[#This Row],[1500m Bieg 2]]+Ladies[[#This Row],[1500m Bieg 1]]*Ladies[[#This Row],[1500m Bieg 3]]+Ladies[[#This Row],[1500m Bieg 2]]*Ladies[[#This Row],[1500m Bieg 3]])&gt;0,SUM(LARGE((F11,J11,N11,R11),1),LARGE((F11,J11,N11,R11),2),LARGE((F11,J11,N11,R11),3)),0)</f>
        <v>0</v>
      </c>
      <c r="W11" s="53">
        <f>IF((Ladies[[#This Row],[1000m bieg 1]]*Ladies[[#This Row],[1000m bieg 2]]+Ladies[[#This Row],[1000m bieg 1]]*Ladies[[#This Row],[1000m bieg 3]]+Ladies[[#This Row],[1000m bieg 2]]*Ladies[[#This Row],[1000m bieg 3]])&gt;0,SUM(LARGE((G11,K11,O11,S11),1),LARGE((G11,K11,O11,S11),2),LARGE((G11,K11,O11,S11),3)),0)</f>
        <v>0</v>
      </c>
      <c r="Y11">
        <f>Ladies[[#This Row],[500m bieg 1]]+Ladies[[#This Row],[500 m bieg 2]]</f>
        <v>0</v>
      </c>
      <c r="Z11">
        <f>Ladies[[#This Row],[500m bieg 3]]+Ladies[[#This Row],[500 m bieg 4]]</f>
        <v>0</v>
      </c>
      <c r="AA11">
        <f>Ladies[[#This Row],[500m bieg 5]]+Ladies[[#This Row],[500 m bieg 6]]</f>
        <v>0</v>
      </c>
      <c r="AB11">
        <f>Ladies[[#This Row],[500m bieg 7]]+Ladies[[#This Row],[500 m bieg 8]]</f>
        <v>0</v>
      </c>
    </row>
    <row r="12" spans="1:28" x14ac:dyDescent="0.25">
      <c r="A12" s="26"/>
      <c r="B12" s="26" t="str">
        <f>_xlfn.XLOOKUP(Ladies[[#This Row],[Nazwisko i Imię]],Licencje[Nazw i imię],Licencje[Klub],"",0)</f>
        <v/>
      </c>
      <c r="C12" s="71" t="str">
        <f>_xlfn.XLOOKUP(Ladies[[#This Row],[Nazwisko i Imię]],Licencje[Nazw i imię],Licencje[DataUr],"",0)</f>
        <v/>
      </c>
      <c r="D12" s="70" t="str">
        <f>_xlfn.XLOOKUP(Ladies[[#This Row],[Nazwisko i Imię]],Licencje[Nazw i imię],Licencje[Kat],"",0)</f>
        <v/>
      </c>
      <c r="E12" s="27">
        <f>_xlfn.XLOOKUP(Ladies[[#This Row],[Nazwisko i Imię]],'500 m K'!E:E,'500 m K'!G:G,0,0)</f>
        <v>0</v>
      </c>
      <c r="F12" s="27">
        <f>_xlfn.XLOOKUP(Ladies[[#This Row],[Nazwisko i Imię]],'1500 m K'!E:E,'1500 m K'!G:G,0,0)</f>
        <v>0</v>
      </c>
      <c r="G12" s="27">
        <f>_xlfn.XLOOKUP(Ladies[[#This Row],[Nazwisko i Imię]],'1000 m K'!E:E,'1000 m K'!G:G,0,0)</f>
        <v>0</v>
      </c>
      <c r="H12" s="27">
        <f>_xlfn.XLOOKUP(Ladies[[#This Row],[Nazwisko i Imię]],'500 m_2 K'!E:E,'500 m_2 K'!G:G,0,0)</f>
        <v>0</v>
      </c>
      <c r="I12" s="28">
        <f>_xlfn.XLOOKUP(Ladies[[#This Row],[Nazwisko i Imię]],'500 m K'!H:H,'500 m K'!J:J,0,0)</f>
        <v>0</v>
      </c>
      <c r="J12" s="28">
        <f>_xlfn.XLOOKUP(Ladies[[#This Row],[Nazwisko i Imię]],'1500 m K'!H:H,'1500 m K'!J:J,0,0)</f>
        <v>0</v>
      </c>
      <c r="K12" s="28">
        <f>_xlfn.XLOOKUP(Ladies[[#This Row],[Nazwisko i Imię]],'1000 m K'!H:H,'1000 m K'!J:J,0,0)</f>
        <v>0</v>
      </c>
      <c r="L12" s="28">
        <f>_xlfn.XLOOKUP(Ladies[[#This Row],[Nazwisko i Imię]],'500 m_2 K'!H:H,'500 m_2 K'!J:J,0,0)</f>
        <v>0</v>
      </c>
      <c r="M12" s="29">
        <f>_xlfn.XLOOKUP(Ladies[[#This Row],[Nazwisko i Imię]],'500 m K'!K:K,'500 m K'!M:M,0,0)</f>
        <v>0</v>
      </c>
      <c r="N12" s="29">
        <f>_xlfn.XLOOKUP(Ladies[[#This Row],[Nazwisko i Imię]],'1500 m K'!K:K,'1500 m K'!M:M,0,0)</f>
        <v>0</v>
      </c>
      <c r="O12" s="29">
        <f>_xlfn.XLOOKUP(Ladies[[#This Row],[Nazwisko i Imię]],'1000 m K'!K:K,'1000 m K'!M:M,0,0)</f>
        <v>0</v>
      </c>
      <c r="P12" s="29">
        <f>_xlfn.XLOOKUP(Ladies[[#This Row],[Nazwisko i Imię]],'500 m_2 K'!K:K,'500 m_2 K'!M:M,0,0)</f>
        <v>0</v>
      </c>
      <c r="Q12" s="50">
        <f>_xlfn.XLOOKUP(Ladies[[#This Row],[Nazwisko i Imię]],'500 m K'!N:N,'500 m K'!P:P,0,0)</f>
        <v>0</v>
      </c>
      <c r="R12" s="50">
        <f>_xlfn.XLOOKUP(Ladies[[#This Row],[Nazwisko i Imię]],'1500 m K'!N:N,'1500 m K'!P:P,0,0)</f>
        <v>0</v>
      </c>
      <c r="S12" s="50">
        <f>_xlfn.XLOOKUP(Ladies[[#This Row],[Nazwisko i Imię]],'1000 m K'!N:N,'1000 m K'!P:P,0,0)</f>
        <v>0</v>
      </c>
      <c r="T12" s="50">
        <f>_xlfn.XLOOKUP(Ladies[[#This Row],[Nazwisko i Imię]],'500 m_2 K'!N:N,'500 m_2 K'!P:P,0,0)</f>
        <v>0</v>
      </c>
      <c r="U12" s="53">
        <f t="shared" si="0"/>
        <v>0</v>
      </c>
      <c r="V12" s="53">
        <f>IF((Ladies[[#This Row],[1500m Bieg 1]]*Ladies[[#This Row],[1500m Bieg 2]]+Ladies[[#This Row],[1500m Bieg 1]]*Ladies[[#This Row],[1500m Bieg 3]]+Ladies[[#This Row],[1500m Bieg 2]]*Ladies[[#This Row],[1500m Bieg 3]])&gt;0,SUM(LARGE((F12,J12,N12,R12),1),LARGE((F12,J12,N12,R12),2),LARGE((F12,J12,N12,R12),3)),0)</f>
        <v>0</v>
      </c>
      <c r="W12" s="53">
        <f>IF((Ladies[[#This Row],[1000m bieg 1]]*Ladies[[#This Row],[1000m bieg 2]]+Ladies[[#This Row],[1000m bieg 1]]*Ladies[[#This Row],[1000m bieg 3]]+Ladies[[#This Row],[1000m bieg 2]]*Ladies[[#This Row],[1000m bieg 3]])&gt;0,SUM(LARGE((G12,K12,O12,S12),1),LARGE((G12,K12,O12,S12),2),LARGE((G12,K12,O12,S12),3)),0)</f>
        <v>0</v>
      </c>
      <c r="Y12">
        <f>Ladies[[#This Row],[500m bieg 1]]+Ladies[[#This Row],[500 m bieg 2]]</f>
        <v>0</v>
      </c>
      <c r="Z12">
        <f>Ladies[[#This Row],[500m bieg 3]]+Ladies[[#This Row],[500 m bieg 4]]</f>
        <v>0</v>
      </c>
      <c r="AA12">
        <f>Ladies[[#This Row],[500m bieg 5]]+Ladies[[#This Row],[500 m bieg 6]]</f>
        <v>0</v>
      </c>
      <c r="AB12">
        <f>Ladies[[#This Row],[500m bieg 7]]+Ladies[[#This Row],[500 m bieg 8]]</f>
        <v>0</v>
      </c>
    </row>
    <row r="13" spans="1:28" x14ac:dyDescent="0.25">
      <c r="A13" s="26"/>
      <c r="B13" s="26" t="str">
        <f>_xlfn.XLOOKUP(Ladies[[#This Row],[Nazwisko i Imię]],Licencje[Nazw i imię],Licencje[Klub],"",0)</f>
        <v/>
      </c>
      <c r="C13" s="71" t="str">
        <f>_xlfn.XLOOKUP(Ladies[[#This Row],[Nazwisko i Imię]],Licencje[Nazw i imię],Licencje[DataUr],"",0)</f>
        <v/>
      </c>
      <c r="D13" s="70" t="str">
        <f>_xlfn.XLOOKUP(Ladies[[#This Row],[Nazwisko i Imię]],Licencje[Nazw i imię],Licencje[Kat],"",0)</f>
        <v/>
      </c>
      <c r="E13" s="27">
        <f>_xlfn.XLOOKUP(Ladies[[#This Row],[Nazwisko i Imię]],'500 m K'!E:E,'500 m K'!G:G,0,0)</f>
        <v>0</v>
      </c>
      <c r="F13" s="27">
        <f>_xlfn.XLOOKUP(Ladies[[#This Row],[Nazwisko i Imię]],'1500 m K'!E:E,'1500 m K'!G:G,0,0)</f>
        <v>0</v>
      </c>
      <c r="G13" s="27">
        <f>_xlfn.XLOOKUP(Ladies[[#This Row],[Nazwisko i Imię]],'1000 m K'!E:E,'1000 m K'!G:G,0,0)</f>
        <v>0</v>
      </c>
      <c r="H13" s="27">
        <f>_xlfn.XLOOKUP(Ladies[[#This Row],[Nazwisko i Imię]],'500 m_2 K'!E:E,'500 m_2 K'!G:G,0,0)</f>
        <v>0</v>
      </c>
      <c r="I13" s="28">
        <f>_xlfn.XLOOKUP(Ladies[[#This Row],[Nazwisko i Imię]],'500 m K'!H:H,'500 m K'!J:J,0,0)</f>
        <v>0</v>
      </c>
      <c r="J13" s="28">
        <f>_xlfn.XLOOKUP(Ladies[[#This Row],[Nazwisko i Imię]],'1500 m K'!H:H,'1500 m K'!J:J,0,0)</f>
        <v>0</v>
      </c>
      <c r="K13" s="28">
        <f>_xlfn.XLOOKUP(Ladies[[#This Row],[Nazwisko i Imię]],'1000 m K'!H:H,'1000 m K'!J:J,0,0)</f>
        <v>0</v>
      </c>
      <c r="L13" s="28">
        <f>_xlfn.XLOOKUP(Ladies[[#This Row],[Nazwisko i Imię]],'500 m_2 K'!H:H,'500 m_2 K'!J:J,0,0)</f>
        <v>0</v>
      </c>
      <c r="M13" s="29">
        <f>_xlfn.XLOOKUP(Ladies[[#This Row],[Nazwisko i Imię]],'500 m K'!K:K,'500 m K'!M:M,0,0)</f>
        <v>0</v>
      </c>
      <c r="N13" s="29">
        <f>_xlfn.XLOOKUP(Ladies[[#This Row],[Nazwisko i Imię]],'1500 m K'!K:K,'1500 m K'!M:M,0,0)</f>
        <v>0</v>
      </c>
      <c r="O13" s="29">
        <f>_xlfn.XLOOKUP(Ladies[[#This Row],[Nazwisko i Imię]],'1000 m K'!K:K,'1000 m K'!M:M,0,0)</f>
        <v>0</v>
      </c>
      <c r="P13" s="29">
        <f>_xlfn.XLOOKUP(Ladies[[#This Row],[Nazwisko i Imię]],'500 m_2 K'!K:K,'500 m_2 K'!M:M,0,0)</f>
        <v>0</v>
      </c>
      <c r="Q13" s="50">
        <f>_xlfn.XLOOKUP(Ladies[[#This Row],[Nazwisko i Imię]],'500 m K'!N:N,'500 m K'!P:P,0,0)</f>
        <v>0</v>
      </c>
      <c r="R13" s="50">
        <f>_xlfn.XLOOKUP(Ladies[[#This Row],[Nazwisko i Imię]],'1500 m K'!N:N,'1500 m K'!P:P,0,0)</f>
        <v>0</v>
      </c>
      <c r="S13" s="50">
        <f>_xlfn.XLOOKUP(Ladies[[#This Row],[Nazwisko i Imię]],'1000 m K'!N:N,'1000 m K'!P:P,0,0)</f>
        <v>0</v>
      </c>
      <c r="T13" s="50">
        <f>_xlfn.XLOOKUP(Ladies[[#This Row],[Nazwisko i Imię]],'500 m_2 K'!N:N,'500 m_2 K'!P:P,0,0)</f>
        <v>0</v>
      </c>
      <c r="U13" s="53">
        <f t="shared" si="0"/>
        <v>0</v>
      </c>
      <c r="V13" s="53">
        <f>IF((Ladies[[#This Row],[1500m Bieg 1]]*Ladies[[#This Row],[1500m Bieg 2]]+Ladies[[#This Row],[1500m Bieg 1]]*Ladies[[#This Row],[1500m Bieg 3]]+Ladies[[#This Row],[1500m Bieg 2]]*Ladies[[#This Row],[1500m Bieg 3]])&gt;0,SUM(LARGE((F13,J13,N13,R13),1),LARGE((F13,J13,N13,R13),2),LARGE((F13,J13,N13,R13),3)),0)</f>
        <v>0</v>
      </c>
      <c r="W13" s="53">
        <f>IF((Ladies[[#This Row],[1000m bieg 1]]*Ladies[[#This Row],[1000m bieg 2]]+Ladies[[#This Row],[1000m bieg 1]]*Ladies[[#This Row],[1000m bieg 3]]+Ladies[[#This Row],[1000m bieg 2]]*Ladies[[#This Row],[1000m bieg 3]])&gt;0,SUM(LARGE((G13,K13,O13,S13),1),LARGE((G13,K13,O13,S13),2),LARGE((G13,K13,O13,S13),3)),0)</f>
        <v>0</v>
      </c>
      <c r="Y13">
        <f>Ladies[[#This Row],[500m bieg 1]]+Ladies[[#This Row],[500 m bieg 2]]</f>
        <v>0</v>
      </c>
      <c r="Z13">
        <f>Ladies[[#This Row],[500m bieg 3]]+Ladies[[#This Row],[500 m bieg 4]]</f>
        <v>0</v>
      </c>
      <c r="AA13">
        <f>Ladies[[#This Row],[500m bieg 5]]+Ladies[[#This Row],[500 m bieg 6]]</f>
        <v>0</v>
      </c>
      <c r="AB13">
        <f>Ladies[[#This Row],[500m bieg 7]]+Ladies[[#This Row],[500 m bieg 8]]</f>
        <v>0</v>
      </c>
    </row>
    <row r="14" spans="1:28" x14ac:dyDescent="0.25">
      <c r="A14" s="26"/>
      <c r="B14" s="26" t="str">
        <f>_xlfn.XLOOKUP(Ladies[[#This Row],[Nazwisko i Imię]],Licencje[Nazw i imię],Licencje[Klub],"",0)</f>
        <v/>
      </c>
      <c r="C14" s="71" t="str">
        <f>_xlfn.XLOOKUP(Ladies[[#This Row],[Nazwisko i Imię]],Licencje[Nazw i imię],Licencje[DataUr],"",0)</f>
        <v/>
      </c>
      <c r="D14" s="70" t="str">
        <f>_xlfn.XLOOKUP(Ladies[[#This Row],[Nazwisko i Imię]],Licencje[Nazw i imię],Licencje[Kat],"",0)</f>
        <v/>
      </c>
      <c r="E14" s="27">
        <f>_xlfn.XLOOKUP(Ladies[[#This Row],[Nazwisko i Imię]],'500 m K'!E:E,'500 m K'!G:G,0,0)</f>
        <v>0</v>
      </c>
      <c r="F14" s="27">
        <f>_xlfn.XLOOKUP(Ladies[[#This Row],[Nazwisko i Imię]],'1500 m K'!E:E,'1500 m K'!G:G,0,0)</f>
        <v>0</v>
      </c>
      <c r="G14" s="27">
        <f>_xlfn.XLOOKUP(Ladies[[#This Row],[Nazwisko i Imię]],'1000 m K'!E:E,'1000 m K'!G:G,0,0)</f>
        <v>0</v>
      </c>
      <c r="H14" s="27">
        <f>_xlfn.XLOOKUP(Ladies[[#This Row],[Nazwisko i Imię]],'500 m_2 K'!E:E,'500 m_2 K'!G:G,0,0)</f>
        <v>0</v>
      </c>
      <c r="I14" s="28">
        <f>_xlfn.XLOOKUP(Ladies[[#This Row],[Nazwisko i Imię]],'500 m K'!H:H,'500 m K'!J:J,0,0)</f>
        <v>0</v>
      </c>
      <c r="J14" s="28">
        <f>_xlfn.XLOOKUP(Ladies[[#This Row],[Nazwisko i Imię]],'1500 m K'!H:H,'1500 m K'!J:J,0,0)</f>
        <v>0</v>
      </c>
      <c r="K14" s="28">
        <f>_xlfn.XLOOKUP(Ladies[[#This Row],[Nazwisko i Imię]],'1000 m K'!H:H,'1000 m K'!J:J,0,0)</f>
        <v>0</v>
      </c>
      <c r="L14" s="28">
        <f>_xlfn.XLOOKUP(Ladies[[#This Row],[Nazwisko i Imię]],'500 m_2 K'!H:H,'500 m_2 K'!J:J,0,0)</f>
        <v>0</v>
      </c>
      <c r="M14" s="29">
        <f>_xlfn.XLOOKUP(Ladies[[#This Row],[Nazwisko i Imię]],'500 m K'!K:K,'500 m K'!M:M,0,0)</f>
        <v>0</v>
      </c>
      <c r="N14" s="29">
        <f>_xlfn.XLOOKUP(Ladies[[#This Row],[Nazwisko i Imię]],'1500 m K'!K:K,'1500 m K'!M:M,0,0)</f>
        <v>0</v>
      </c>
      <c r="O14" s="29">
        <f>_xlfn.XLOOKUP(Ladies[[#This Row],[Nazwisko i Imię]],'1000 m K'!K:K,'1000 m K'!M:M,0,0)</f>
        <v>0</v>
      </c>
      <c r="P14" s="29">
        <f>_xlfn.XLOOKUP(Ladies[[#This Row],[Nazwisko i Imię]],'500 m_2 K'!K:K,'500 m_2 K'!M:M,0,0)</f>
        <v>0</v>
      </c>
      <c r="Q14" s="50">
        <f>_xlfn.XLOOKUP(Ladies[[#This Row],[Nazwisko i Imię]],'500 m K'!N:N,'500 m K'!P:P,0,0)</f>
        <v>0</v>
      </c>
      <c r="R14" s="50">
        <f>_xlfn.XLOOKUP(Ladies[[#This Row],[Nazwisko i Imię]],'1500 m K'!N:N,'1500 m K'!P:P,0,0)</f>
        <v>0</v>
      </c>
      <c r="S14" s="50">
        <f>_xlfn.XLOOKUP(Ladies[[#This Row],[Nazwisko i Imię]],'1000 m K'!N:N,'1000 m K'!P:P,0,0)</f>
        <v>0</v>
      </c>
      <c r="T14" s="50">
        <f>_xlfn.XLOOKUP(Ladies[[#This Row],[Nazwisko i Imię]],'500 m_2 K'!N:N,'500 m_2 K'!P:P,0,0)</f>
        <v>0</v>
      </c>
      <c r="U14" s="53">
        <f t="shared" si="0"/>
        <v>0</v>
      </c>
      <c r="V14" s="53">
        <f>IF((Ladies[[#This Row],[1500m Bieg 1]]*Ladies[[#This Row],[1500m Bieg 2]]+Ladies[[#This Row],[1500m Bieg 1]]*Ladies[[#This Row],[1500m Bieg 3]]+Ladies[[#This Row],[1500m Bieg 2]]*Ladies[[#This Row],[1500m Bieg 3]])&gt;0,SUM(LARGE((F14,J14,N14,R14),1),LARGE((F14,J14,N14,R14),2),LARGE((F14,J14,N14,R14),3)),0)</f>
        <v>0</v>
      </c>
      <c r="W14" s="53">
        <f>IF((Ladies[[#This Row],[1000m bieg 1]]*Ladies[[#This Row],[1000m bieg 2]]+Ladies[[#This Row],[1000m bieg 1]]*Ladies[[#This Row],[1000m bieg 3]]+Ladies[[#This Row],[1000m bieg 2]]*Ladies[[#This Row],[1000m bieg 3]])&gt;0,SUM(LARGE((G14,K14,O14,S14),1),LARGE((G14,K14,O14,S14),2),LARGE((G14,K14,O14,S14),3)),0)</f>
        <v>0</v>
      </c>
      <c r="Y14">
        <f>Ladies[[#This Row],[500m bieg 1]]+Ladies[[#This Row],[500 m bieg 2]]</f>
        <v>0</v>
      </c>
      <c r="Z14">
        <f>Ladies[[#This Row],[500m bieg 3]]+Ladies[[#This Row],[500 m bieg 4]]</f>
        <v>0</v>
      </c>
      <c r="AA14">
        <f>Ladies[[#This Row],[500m bieg 5]]+Ladies[[#This Row],[500 m bieg 6]]</f>
        <v>0</v>
      </c>
      <c r="AB14">
        <f>Ladies[[#This Row],[500m bieg 7]]+Ladies[[#This Row],[500 m bieg 8]]</f>
        <v>0</v>
      </c>
    </row>
    <row r="15" spans="1:28" x14ac:dyDescent="0.25">
      <c r="A15" s="26"/>
      <c r="B15" s="26" t="str">
        <f>_xlfn.XLOOKUP(Ladies[[#This Row],[Nazwisko i Imię]],Licencje[Nazw i imię],Licencje[Klub],"",0)</f>
        <v/>
      </c>
      <c r="C15" s="71" t="str">
        <f>_xlfn.XLOOKUP(Ladies[[#This Row],[Nazwisko i Imię]],Licencje[Nazw i imię],Licencje[DataUr],"",0)</f>
        <v/>
      </c>
      <c r="D15" s="70" t="str">
        <f>_xlfn.XLOOKUP(Ladies[[#This Row],[Nazwisko i Imię]],Licencje[Nazw i imię],Licencje[Kat],"",0)</f>
        <v/>
      </c>
      <c r="E15" s="27">
        <f>_xlfn.XLOOKUP(Ladies[[#This Row],[Nazwisko i Imię]],'500 m K'!E:E,'500 m K'!G:G,0,0)</f>
        <v>0</v>
      </c>
      <c r="F15" s="27">
        <f>_xlfn.XLOOKUP(Ladies[[#This Row],[Nazwisko i Imię]],'1500 m K'!E:E,'1500 m K'!G:G,0,0)</f>
        <v>0</v>
      </c>
      <c r="G15" s="27">
        <f>_xlfn.XLOOKUP(Ladies[[#This Row],[Nazwisko i Imię]],'1000 m K'!E:E,'1000 m K'!G:G,0,0)</f>
        <v>0</v>
      </c>
      <c r="H15" s="27">
        <f>_xlfn.XLOOKUP(Ladies[[#This Row],[Nazwisko i Imię]],'500 m_2 K'!E:E,'500 m_2 K'!G:G,0,0)</f>
        <v>0</v>
      </c>
      <c r="I15" s="28">
        <f>_xlfn.XLOOKUP(Ladies[[#This Row],[Nazwisko i Imię]],'500 m K'!H:H,'500 m K'!J:J,0,0)</f>
        <v>0</v>
      </c>
      <c r="J15" s="28">
        <f>_xlfn.XLOOKUP(Ladies[[#This Row],[Nazwisko i Imię]],'1500 m K'!H:H,'1500 m K'!J:J,0,0)</f>
        <v>0</v>
      </c>
      <c r="K15" s="28">
        <f>_xlfn.XLOOKUP(Ladies[[#This Row],[Nazwisko i Imię]],'1000 m K'!H:H,'1000 m K'!J:J,0,0)</f>
        <v>0</v>
      </c>
      <c r="L15" s="28">
        <f>_xlfn.XLOOKUP(Ladies[[#This Row],[Nazwisko i Imię]],'500 m_2 K'!H:H,'500 m_2 K'!J:J,0,0)</f>
        <v>0</v>
      </c>
      <c r="M15" s="29">
        <f>_xlfn.XLOOKUP(Ladies[[#This Row],[Nazwisko i Imię]],'500 m K'!K:K,'500 m K'!M:M,0,0)</f>
        <v>0</v>
      </c>
      <c r="N15" s="29">
        <f>_xlfn.XLOOKUP(Ladies[[#This Row],[Nazwisko i Imię]],'1500 m K'!K:K,'1500 m K'!M:M,0,0)</f>
        <v>0</v>
      </c>
      <c r="O15" s="29">
        <f>_xlfn.XLOOKUP(Ladies[[#This Row],[Nazwisko i Imię]],'1000 m K'!K:K,'1000 m K'!M:M,0,0)</f>
        <v>0</v>
      </c>
      <c r="P15" s="29">
        <f>_xlfn.XLOOKUP(Ladies[[#This Row],[Nazwisko i Imię]],'500 m_2 K'!K:K,'500 m_2 K'!M:M,0,0)</f>
        <v>0</v>
      </c>
      <c r="Q15" s="50">
        <f>_xlfn.XLOOKUP(Ladies[[#This Row],[Nazwisko i Imię]],'500 m K'!N:N,'500 m K'!P:P,0,0)</f>
        <v>0</v>
      </c>
      <c r="R15" s="50">
        <f>_xlfn.XLOOKUP(Ladies[[#This Row],[Nazwisko i Imię]],'1500 m K'!N:N,'1500 m K'!P:P,0,0)</f>
        <v>0</v>
      </c>
      <c r="S15" s="50">
        <f>_xlfn.XLOOKUP(Ladies[[#This Row],[Nazwisko i Imię]],'1000 m K'!N:N,'1000 m K'!P:P,0,0)</f>
        <v>0</v>
      </c>
      <c r="T15" s="50">
        <f>_xlfn.XLOOKUP(Ladies[[#This Row],[Nazwisko i Imię]],'500 m_2 K'!N:N,'500 m_2 K'!P:P,0,0)</f>
        <v>0</v>
      </c>
      <c r="U15" s="53">
        <f t="shared" si="0"/>
        <v>0</v>
      </c>
      <c r="V15" s="53">
        <f>IF((Ladies[[#This Row],[1500m Bieg 1]]*Ladies[[#This Row],[1500m Bieg 2]]+Ladies[[#This Row],[1500m Bieg 1]]*Ladies[[#This Row],[1500m Bieg 3]]+Ladies[[#This Row],[1500m Bieg 2]]*Ladies[[#This Row],[1500m Bieg 3]])&gt;0,SUM(LARGE((F15,J15,N15,R15),1),LARGE((F15,J15,N15,R15),2),LARGE((F15,J15,N15,R15),3)),0)</f>
        <v>0</v>
      </c>
      <c r="W15" s="53">
        <f>IF((Ladies[[#This Row],[1000m bieg 1]]*Ladies[[#This Row],[1000m bieg 2]]+Ladies[[#This Row],[1000m bieg 1]]*Ladies[[#This Row],[1000m bieg 3]]+Ladies[[#This Row],[1000m bieg 2]]*Ladies[[#This Row],[1000m bieg 3]])&gt;0,SUM(LARGE((G15,K15,O15,S15),1),LARGE((G15,K15,O15,S15),2),LARGE((G15,K15,O15,S15),3)),0)</f>
        <v>0</v>
      </c>
      <c r="Y15">
        <f>Ladies[[#This Row],[500m bieg 1]]+Ladies[[#This Row],[500 m bieg 2]]</f>
        <v>0</v>
      </c>
      <c r="Z15">
        <f>Ladies[[#This Row],[500m bieg 3]]+Ladies[[#This Row],[500 m bieg 4]]</f>
        <v>0</v>
      </c>
      <c r="AA15">
        <f>Ladies[[#This Row],[500m bieg 5]]+Ladies[[#This Row],[500 m bieg 6]]</f>
        <v>0</v>
      </c>
      <c r="AB15">
        <f>Ladies[[#This Row],[500m bieg 7]]+Ladies[[#This Row],[500 m bieg 8]]</f>
        <v>0</v>
      </c>
    </row>
    <row r="16" spans="1:28" x14ac:dyDescent="0.25">
      <c r="A16" s="26"/>
      <c r="B16" s="26" t="str">
        <f>_xlfn.XLOOKUP(Ladies[[#This Row],[Nazwisko i Imię]],Licencje[Nazw i imię],Licencje[Klub],"",0)</f>
        <v/>
      </c>
      <c r="C16" s="71" t="str">
        <f>_xlfn.XLOOKUP(Ladies[[#This Row],[Nazwisko i Imię]],Licencje[Nazw i imię],Licencje[DataUr],"",0)</f>
        <v/>
      </c>
      <c r="D16" s="70" t="str">
        <f>_xlfn.XLOOKUP(Ladies[[#This Row],[Nazwisko i Imię]],Licencje[Nazw i imię],Licencje[Kat],"",0)</f>
        <v/>
      </c>
      <c r="E16" s="27">
        <f>_xlfn.XLOOKUP(Ladies[[#This Row],[Nazwisko i Imię]],'500 m K'!E:E,'500 m K'!G:G,0,0)</f>
        <v>0</v>
      </c>
      <c r="F16" s="27">
        <f>_xlfn.XLOOKUP(Ladies[[#This Row],[Nazwisko i Imię]],'1500 m K'!E:E,'1500 m K'!G:G,0,0)</f>
        <v>0</v>
      </c>
      <c r="G16" s="27">
        <f>_xlfn.XLOOKUP(Ladies[[#This Row],[Nazwisko i Imię]],'1000 m K'!E:E,'1000 m K'!G:G,0,0)</f>
        <v>0</v>
      </c>
      <c r="H16" s="27">
        <f>_xlfn.XLOOKUP(Ladies[[#This Row],[Nazwisko i Imię]],'500 m_2 K'!E:E,'500 m_2 K'!G:G,0,0)</f>
        <v>0</v>
      </c>
      <c r="I16" s="28">
        <f>_xlfn.XLOOKUP(Ladies[[#This Row],[Nazwisko i Imię]],'500 m K'!H:H,'500 m K'!J:J,0,0)</f>
        <v>0</v>
      </c>
      <c r="J16" s="28">
        <f>_xlfn.XLOOKUP(Ladies[[#This Row],[Nazwisko i Imię]],'1500 m K'!H:H,'1500 m K'!J:J,0,0)</f>
        <v>0</v>
      </c>
      <c r="K16" s="28">
        <f>_xlfn.XLOOKUP(Ladies[[#This Row],[Nazwisko i Imię]],'1000 m K'!H:H,'1000 m K'!J:J,0,0)</f>
        <v>0</v>
      </c>
      <c r="L16" s="28">
        <f>_xlfn.XLOOKUP(Ladies[[#This Row],[Nazwisko i Imię]],'500 m_2 K'!H:H,'500 m_2 K'!J:J,0,0)</f>
        <v>0</v>
      </c>
      <c r="M16" s="29">
        <f>_xlfn.XLOOKUP(Ladies[[#This Row],[Nazwisko i Imię]],'500 m K'!K:K,'500 m K'!M:M,0,0)</f>
        <v>0</v>
      </c>
      <c r="N16" s="29">
        <f>_xlfn.XLOOKUP(Ladies[[#This Row],[Nazwisko i Imię]],'1500 m K'!K:K,'1500 m K'!M:M,0,0)</f>
        <v>0</v>
      </c>
      <c r="O16" s="29">
        <f>_xlfn.XLOOKUP(Ladies[[#This Row],[Nazwisko i Imię]],'1000 m K'!K:K,'1000 m K'!M:M,0,0)</f>
        <v>0</v>
      </c>
      <c r="P16" s="29">
        <f>_xlfn.XLOOKUP(Ladies[[#This Row],[Nazwisko i Imię]],'500 m_2 K'!K:K,'500 m_2 K'!M:M,0,0)</f>
        <v>0</v>
      </c>
      <c r="Q16" s="50">
        <f>_xlfn.XLOOKUP(Ladies[[#This Row],[Nazwisko i Imię]],'500 m K'!N:N,'500 m K'!P:P,0,0)</f>
        <v>0</v>
      </c>
      <c r="R16" s="50">
        <f>_xlfn.XLOOKUP(Ladies[[#This Row],[Nazwisko i Imię]],'1500 m K'!N:N,'1500 m K'!P:P,0,0)</f>
        <v>0</v>
      </c>
      <c r="S16" s="50">
        <f>_xlfn.XLOOKUP(Ladies[[#This Row],[Nazwisko i Imię]],'1000 m K'!N:N,'1000 m K'!P:P,0,0)</f>
        <v>0</v>
      </c>
      <c r="T16" s="50">
        <f>_xlfn.XLOOKUP(Ladies[[#This Row],[Nazwisko i Imię]],'500 m_2 K'!N:N,'500 m_2 K'!P:P,0,0)</f>
        <v>0</v>
      </c>
      <c r="U16" s="53">
        <f t="shared" si="0"/>
        <v>0</v>
      </c>
      <c r="V16" s="53">
        <f>IF((Ladies[[#This Row],[1500m Bieg 1]]*Ladies[[#This Row],[1500m Bieg 2]]+Ladies[[#This Row],[1500m Bieg 1]]*Ladies[[#This Row],[1500m Bieg 3]]+Ladies[[#This Row],[1500m Bieg 2]]*Ladies[[#This Row],[1500m Bieg 3]])&gt;0,SUM(LARGE((F16,J16,N16,R16),1),LARGE((F16,J16,N16,R16),2),LARGE((F16,J16,N16,R16),3)),0)</f>
        <v>0</v>
      </c>
      <c r="W16" s="53">
        <f>IF((Ladies[[#This Row],[1000m bieg 1]]*Ladies[[#This Row],[1000m bieg 2]]+Ladies[[#This Row],[1000m bieg 1]]*Ladies[[#This Row],[1000m bieg 3]]+Ladies[[#This Row],[1000m bieg 2]]*Ladies[[#This Row],[1000m bieg 3]])&gt;0,SUM(LARGE((G16,K16,O16,S16),1),LARGE((G16,K16,O16,S16),2),LARGE((G16,K16,O16,S16),3)),0)</f>
        <v>0</v>
      </c>
      <c r="Y16">
        <f>Ladies[[#This Row],[500m bieg 1]]+Ladies[[#This Row],[500 m bieg 2]]</f>
        <v>0</v>
      </c>
      <c r="Z16">
        <f>Ladies[[#This Row],[500m bieg 3]]+Ladies[[#This Row],[500 m bieg 4]]</f>
        <v>0</v>
      </c>
      <c r="AA16">
        <f>Ladies[[#This Row],[500m bieg 5]]+Ladies[[#This Row],[500 m bieg 6]]</f>
        <v>0</v>
      </c>
      <c r="AB16">
        <f>Ladies[[#This Row],[500m bieg 7]]+Ladies[[#This Row],[500 m bieg 8]]</f>
        <v>0</v>
      </c>
    </row>
    <row r="17" spans="1:28" x14ac:dyDescent="0.25">
      <c r="A17" s="26"/>
      <c r="B17" s="26" t="str">
        <f>_xlfn.XLOOKUP(Ladies[[#This Row],[Nazwisko i Imię]],Licencje[Nazw i imię],Licencje[Klub],"",0)</f>
        <v/>
      </c>
      <c r="C17" s="71" t="str">
        <f>_xlfn.XLOOKUP(Ladies[[#This Row],[Nazwisko i Imię]],Licencje[Nazw i imię],Licencje[DataUr],"",0)</f>
        <v/>
      </c>
      <c r="D17" s="70" t="str">
        <f>_xlfn.XLOOKUP(Ladies[[#This Row],[Nazwisko i Imię]],Licencje[Nazw i imię],Licencje[Kat],"",0)</f>
        <v/>
      </c>
      <c r="E17" s="27">
        <f>_xlfn.XLOOKUP(Ladies[[#This Row],[Nazwisko i Imię]],'500 m K'!E:E,'500 m K'!G:G,0,0)</f>
        <v>0</v>
      </c>
      <c r="F17" s="27">
        <f>_xlfn.XLOOKUP(Ladies[[#This Row],[Nazwisko i Imię]],'1500 m K'!E:E,'1500 m K'!G:G,0,0)</f>
        <v>0</v>
      </c>
      <c r="G17" s="27">
        <f>_xlfn.XLOOKUP(Ladies[[#This Row],[Nazwisko i Imię]],'1000 m K'!E:E,'1000 m K'!G:G,0,0)</f>
        <v>0</v>
      </c>
      <c r="H17" s="27">
        <f>_xlfn.XLOOKUP(Ladies[[#This Row],[Nazwisko i Imię]],'500 m_2 K'!E:E,'500 m_2 K'!G:G,0,0)</f>
        <v>0</v>
      </c>
      <c r="I17" s="28">
        <f>_xlfn.XLOOKUP(Ladies[[#This Row],[Nazwisko i Imię]],'500 m K'!H:H,'500 m K'!J:J,0,0)</f>
        <v>0</v>
      </c>
      <c r="J17" s="28">
        <f>_xlfn.XLOOKUP(Ladies[[#This Row],[Nazwisko i Imię]],'1500 m K'!H:H,'1500 m K'!J:J,0,0)</f>
        <v>0</v>
      </c>
      <c r="K17" s="28">
        <f>_xlfn.XLOOKUP(Ladies[[#This Row],[Nazwisko i Imię]],'1000 m K'!H:H,'1000 m K'!J:J,0,0)</f>
        <v>0</v>
      </c>
      <c r="L17" s="28">
        <f>_xlfn.XLOOKUP(Ladies[[#This Row],[Nazwisko i Imię]],'500 m_2 K'!H:H,'500 m_2 K'!J:J,0,0)</f>
        <v>0</v>
      </c>
      <c r="M17" s="29">
        <f>_xlfn.XLOOKUP(Ladies[[#This Row],[Nazwisko i Imię]],'500 m K'!K:K,'500 m K'!M:M,0,0)</f>
        <v>0</v>
      </c>
      <c r="N17" s="29">
        <f>_xlfn.XLOOKUP(Ladies[[#This Row],[Nazwisko i Imię]],'1500 m K'!K:K,'1500 m K'!M:M,0,0)</f>
        <v>0</v>
      </c>
      <c r="O17" s="29">
        <f>_xlfn.XLOOKUP(Ladies[[#This Row],[Nazwisko i Imię]],'1000 m K'!K:K,'1000 m K'!M:M,0,0)</f>
        <v>0</v>
      </c>
      <c r="P17" s="29">
        <f>_xlfn.XLOOKUP(Ladies[[#This Row],[Nazwisko i Imię]],'500 m_2 K'!K:K,'500 m_2 K'!M:M,0,0)</f>
        <v>0</v>
      </c>
      <c r="Q17" s="50">
        <f>_xlfn.XLOOKUP(Ladies[[#This Row],[Nazwisko i Imię]],'500 m K'!N:N,'500 m K'!P:P,0,0)</f>
        <v>0</v>
      </c>
      <c r="R17" s="50">
        <f>_xlfn.XLOOKUP(Ladies[[#This Row],[Nazwisko i Imię]],'1500 m K'!N:N,'1500 m K'!P:P,0,0)</f>
        <v>0</v>
      </c>
      <c r="S17" s="50">
        <f>_xlfn.XLOOKUP(Ladies[[#This Row],[Nazwisko i Imię]],'1000 m K'!N:N,'1000 m K'!P:P,0,0)</f>
        <v>0</v>
      </c>
      <c r="T17" s="50">
        <f>_xlfn.XLOOKUP(Ladies[[#This Row],[Nazwisko i Imię]],'500 m_2 K'!N:N,'500 m_2 K'!P:P,0,0)</f>
        <v>0</v>
      </c>
      <c r="U17" s="53">
        <f t="shared" si="0"/>
        <v>0</v>
      </c>
      <c r="V17" s="53">
        <f>IF((Ladies[[#This Row],[1500m Bieg 1]]*Ladies[[#This Row],[1500m Bieg 2]]+Ladies[[#This Row],[1500m Bieg 1]]*Ladies[[#This Row],[1500m Bieg 3]]+Ladies[[#This Row],[1500m Bieg 2]]*Ladies[[#This Row],[1500m Bieg 3]])&gt;0,SUM(LARGE((F17,J17,N17,R17),1),LARGE((F17,J17,N17,R17),2),LARGE((F17,J17,N17,R17),3)),0)</f>
        <v>0</v>
      </c>
      <c r="W17" s="53">
        <f>IF((Ladies[[#This Row],[1000m bieg 1]]*Ladies[[#This Row],[1000m bieg 2]]+Ladies[[#This Row],[1000m bieg 1]]*Ladies[[#This Row],[1000m bieg 3]]+Ladies[[#This Row],[1000m bieg 2]]*Ladies[[#This Row],[1000m bieg 3]])&gt;0,SUM(LARGE((G17,K17,O17,S17),1),LARGE((G17,K17,O17,S17),2),LARGE((G17,K17,O17,S17),3)),0)</f>
        <v>0</v>
      </c>
      <c r="Y17">
        <f>Ladies[[#This Row],[500m bieg 1]]+Ladies[[#This Row],[500 m bieg 2]]</f>
        <v>0</v>
      </c>
      <c r="Z17">
        <f>Ladies[[#This Row],[500m bieg 3]]+Ladies[[#This Row],[500 m bieg 4]]</f>
        <v>0</v>
      </c>
      <c r="AA17">
        <f>Ladies[[#This Row],[500m bieg 5]]+Ladies[[#This Row],[500 m bieg 6]]</f>
        <v>0</v>
      </c>
      <c r="AB17">
        <f>Ladies[[#This Row],[500m bieg 7]]+Ladies[[#This Row],[500 m bieg 8]]</f>
        <v>0</v>
      </c>
    </row>
    <row r="18" spans="1:28" x14ac:dyDescent="0.25">
      <c r="A18" s="26"/>
      <c r="B18" s="26" t="str">
        <f>_xlfn.XLOOKUP(Ladies[[#This Row],[Nazwisko i Imię]],Licencje[Nazw i imię],Licencje[Klub],"",0)</f>
        <v/>
      </c>
      <c r="C18" s="71" t="str">
        <f>_xlfn.XLOOKUP(Ladies[[#This Row],[Nazwisko i Imię]],Licencje[Nazw i imię],Licencje[DataUr],"",0)</f>
        <v/>
      </c>
      <c r="D18" s="70" t="str">
        <f>_xlfn.XLOOKUP(Ladies[[#This Row],[Nazwisko i Imię]],Licencje[Nazw i imię],Licencje[Kat],"",0)</f>
        <v/>
      </c>
      <c r="E18" s="27">
        <f>_xlfn.XLOOKUP(Ladies[[#This Row],[Nazwisko i Imię]],'500 m K'!E:E,'500 m K'!G:G,0,0)</f>
        <v>0</v>
      </c>
      <c r="F18" s="27">
        <f>_xlfn.XLOOKUP(Ladies[[#This Row],[Nazwisko i Imię]],'1500 m K'!E:E,'1500 m K'!G:G,0,0)</f>
        <v>0</v>
      </c>
      <c r="G18" s="27">
        <f>_xlfn.XLOOKUP(Ladies[[#This Row],[Nazwisko i Imię]],'1000 m K'!E:E,'1000 m K'!G:G,0,0)</f>
        <v>0</v>
      </c>
      <c r="H18" s="27">
        <f>_xlfn.XLOOKUP(Ladies[[#This Row],[Nazwisko i Imię]],'500 m_2 K'!E:E,'500 m_2 K'!G:G,0,0)</f>
        <v>0</v>
      </c>
      <c r="I18" s="28">
        <f>_xlfn.XLOOKUP(Ladies[[#This Row],[Nazwisko i Imię]],'500 m K'!H:H,'500 m K'!J:J,0,0)</f>
        <v>0</v>
      </c>
      <c r="J18" s="28">
        <f>_xlfn.XLOOKUP(Ladies[[#This Row],[Nazwisko i Imię]],'1500 m K'!H:H,'1500 m K'!J:J,0,0)</f>
        <v>0</v>
      </c>
      <c r="K18" s="28">
        <f>_xlfn.XLOOKUP(Ladies[[#This Row],[Nazwisko i Imię]],'1000 m K'!H:H,'1000 m K'!J:J,0,0)</f>
        <v>0</v>
      </c>
      <c r="L18" s="28">
        <f>_xlfn.XLOOKUP(Ladies[[#This Row],[Nazwisko i Imię]],'500 m_2 K'!H:H,'500 m_2 K'!J:J,0,0)</f>
        <v>0</v>
      </c>
      <c r="M18" s="29">
        <f>_xlfn.XLOOKUP(Ladies[[#This Row],[Nazwisko i Imię]],'500 m K'!K:K,'500 m K'!M:M,0,0)</f>
        <v>0</v>
      </c>
      <c r="N18" s="29">
        <f>_xlfn.XLOOKUP(Ladies[[#This Row],[Nazwisko i Imię]],'1500 m K'!K:K,'1500 m K'!M:M,0,0)</f>
        <v>0</v>
      </c>
      <c r="O18" s="29">
        <f>_xlfn.XLOOKUP(Ladies[[#This Row],[Nazwisko i Imię]],'1000 m K'!K:K,'1000 m K'!M:M,0,0)</f>
        <v>0</v>
      </c>
      <c r="P18" s="29">
        <f>_xlfn.XLOOKUP(Ladies[[#This Row],[Nazwisko i Imię]],'500 m_2 K'!K:K,'500 m_2 K'!M:M,0,0)</f>
        <v>0</v>
      </c>
      <c r="Q18" s="50">
        <f>_xlfn.XLOOKUP(Ladies[[#This Row],[Nazwisko i Imię]],'500 m K'!N:N,'500 m K'!P:P,0,0)</f>
        <v>0</v>
      </c>
      <c r="R18" s="50">
        <f>_xlfn.XLOOKUP(Ladies[[#This Row],[Nazwisko i Imię]],'1500 m K'!N:N,'1500 m K'!P:P,0,0)</f>
        <v>0</v>
      </c>
      <c r="S18" s="50">
        <f>_xlfn.XLOOKUP(Ladies[[#This Row],[Nazwisko i Imię]],'1000 m K'!N:N,'1000 m K'!P:P,0,0)</f>
        <v>0</v>
      </c>
      <c r="T18" s="50">
        <f>_xlfn.XLOOKUP(Ladies[[#This Row],[Nazwisko i Imię]],'500 m_2 K'!N:N,'500 m_2 K'!P:P,0,0)</f>
        <v>0</v>
      </c>
      <c r="U18" s="53">
        <f t="shared" si="0"/>
        <v>0</v>
      </c>
      <c r="V18" s="53">
        <f>IF((Ladies[[#This Row],[1500m Bieg 1]]*Ladies[[#This Row],[1500m Bieg 2]]+Ladies[[#This Row],[1500m Bieg 1]]*Ladies[[#This Row],[1500m Bieg 3]]+Ladies[[#This Row],[1500m Bieg 2]]*Ladies[[#This Row],[1500m Bieg 3]])&gt;0,SUM(LARGE((F18,J18,N18,R18),1),LARGE((F18,J18,N18,R18),2),LARGE((F18,J18,N18,R18),3)),0)</f>
        <v>0</v>
      </c>
      <c r="W18" s="53">
        <f>IF((Ladies[[#This Row],[1000m bieg 1]]*Ladies[[#This Row],[1000m bieg 2]]+Ladies[[#This Row],[1000m bieg 1]]*Ladies[[#This Row],[1000m bieg 3]]+Ladies[[#This Row],[1000m bieg 2]]*Ladies[[#This Row],[1000m bieg 3]])&gt;0,SUM(LARGE((G18,K18,O18,S18),1),LARGE((G18,K18,O18,S18),2),LARGE((G18,K18,O18,S18),3)),0)</f>
        <v>0</v>
      </c>
      <c r="Y18">
        <f>Ladies[[#This Row],[500m bieg 1]]+Ladies[[#This Row],[500 m bieg 2]]</f>
        <v>0</v>
      </c>
      <c r="Z18">
        <f>Ladies[[#This Row],[500m bieg 3]]+Ladies[[#This Row],[500 m bieg 4]]</f>
        <v>0</v>
      </c>
      <c r="AA18">
        <f>Ladies[[#This Row],[500m bieg 5]]+Ladies[[#This Row],[500 m bieg 6]]</f>
        <v>0</v>
      </c>
      <c r="AB18">
        <f>Ladies[[#This Row],[500m bieg 7]]+Ladies[[#This Row],[500 m bieg 8]]</f>
        <v>0</v>
      </c>
    </row>
    <row r="19" spans="1:28" x14ac:dyDescent="0.25">
      <c r="A19" s="26"/>
      <c r="B19" s="26" t="str">
        <f>_xlfn.XLOOKUP(Ladies[[#This Row],[Nazwisko i Imię]],Licencje[Nazw i imię],Licencje[Klub],"",0)</f>
        <v/>
      </c>
      <c r="C19" s="71" t="str">
        <f>_xlfn.XLOOKUP(Ladies[[#This Row],[Nazwisko i Imię]],Licencje[Nazw i imię],Licencje[DataUr],"",0)</f>
        <v/>
      </c>
      <c r="D19" s="70" t="str">
        <f>_xlfn.XLOOKUP(Ladies[[#This Row],[Nazwisko i Imię]],Licencje[Nazw i imię],Licencje[Kat],"",0)</f>
        <v/>
      </c>
      <c r="E19" s="27">
        <f>_xlfn.XLOOKUP(Ladies[[#This Row],[Nazwisko i Imię]],'500 m K'!E:E,'500 m K'!G:G,0,0)</f>
        <v>0</v>
      </c>
      <c r="F19" s="27">
        <f>_xlfn.XLOOKUP(Ladies[[#This Row],[Nazwisko i Imię]],'1500 m K'!E:E,'1500 m K'!G:G,0,0)</f>
        <v>0</v>
      </c>
      <c r="G19" s="27">
        <f>_xlfn.XLOOKUP(Ladies[[#This Row],[Nazwisko i Imię]],'1000 m K'!E:E,'1000 m K'!G:G,0,0)</f>
        <v>0</v>
      </c>
      <c r="H19" s="33">
        <f>_xlfn.XLOOKUP(Ladies[[#This Row],[Nazwisko i Imię]],'500 m_2 K'!E:E,'500 m_2 K'!G:G,0,0)</f>
        <v>0</v>
      </c>
      <c r="I19" s="28">
        <f>_xlfn.XLOOKUP(Ladies[[#This Row],[Nazwisko i Imię]],'500 m K'!H:H,'500 m K'!J:J,0,0)</f>
        <v>0</v>
      </c>
      <c r="J19" s="28">
        <f>_xlfn.XLOOKUP(Ladies[[#This Row],[Nazwisko i Imię]],'1500 m K'!H:H,'1500 m K'!J:J,0,0)</f>
        <v>0</v>
      </c>
      <c r="K19" s="28">
        <f>_xlfn.XLOOKUP(Ladies[[#This Row],[Nazwisko i Imię]],'1000 m K'!H:H,'1000 m K'!J:J,0,0)</f>
        <v>0</v>
      </c>
      <c r="L19" s="28">
        <f>_xlfn.XLOOKUP(Ladies[[#This Row],[Nazwisko i Imię]],'500 m_2 K'!H:H,'500 m_2 K'!J:J,0,0)</f>
        <v>0</v>
      </c>
      <c r="M19" s="29">
        <f>_xlfn.XLOOKUP(Ladies[[#This Row],[Nazwisko i Imię]],'500 m K'!K:K,'500 m K'!M:M,0,0)</f>
        <v>0</v>
      </c>
      <c r="N19" s="29">
        <f>_xlfn.XLOOKUP(Ladies[[#This Row],[Nazwisko i Imię]],'1500 m K'!K:K,'1500 m K'!M:M,0,0)</f>
        <v>0</v>
      </c>
      <c r="O19" s="29">
        <f>_xlfn.XLOOKUP(Ladies[[#This Row],[Nazwisko i Imię]],'1000 m K'!K:K,'1000 m K'!M:M,0,0)</f>
        <v>0</v>
      </c>
      <c r="P19" s="29">
        <f>_xlfn.XLOOKUP(Ladies[[#This Row],[Nazwisko i Imię]],'500 m_2 K'!K:K,'500 m_2 K'!M:M,0,0)</f>
        <v>0</v>
      </c>
      <c r="Q19" s="50">
        <f>_xlfn.XLOOKUP(Ladies[[#This Row],[Nazwisko i Imię]],'500 m K'!N:N,'500 m K'!P:P,0,0)</f>
        <v>0</v>
      </c>
      <c r="R19" s="50">
        <f>_xlfn.XLOOKUP(Ladies[[#This Row],[Nazwisko i Imię]],'1500 m K'!N:N,'1500 m K'!P:P,0,0)</f>
        <v>0</v>
      </c>
      <c r="S19" s="50">
        <f>_xlfn.XLOOKUP(Ladies[[#This Row],[Nazwisko i Imię]],'1000 m K'!N:N,'1000 m K'!P:P,0,0)</f>
        <v>0</v>
      </c>
      <c r="T19" s="50">
        <f>_xlfn.XLOOKUP(Ladies[[#This Row],[Nazwisko i Imię]],'500 m_2 K'!N:N,'500 m_2 K'!P:P,0,0)</f>
        <v>0</v>
      </c>
      <c r="U19" s="53">
        <f t="shared" si="0"/>
        <v>0</v>
      </c>
      <c r="V19" s="53">
        <f>IF((Ladies[[#This Row],[1500m Bieg 1]]*Ladies[[#This Row],[1500m Bieg 2]]+Ladies[[#This Row],[1500m Bieg 1]]*Ladies[[#This Row],[1500m Bieg 3]]+Ladies[[#This Row],[1500m Bieg 2]]*Ladies[[#This Row],[1500m Bieg 3]])&gt;0,SUM(LARGE((F19,J19,N19,R19),1),LARGE((F19,J19,N19,R19),2),LARGE((F19,J19,N19,R19),3)),0)</f>
        <v>0</v>
      </c>
      <c r="W19" s="53">
        <f>IF((Ladies[[#This Row],[1000m bieg 1]]*Ladies[[#This Row],[1000m bieg 2]]+Ladies[[#This Row],[1000m bieg 1]]*Ladies[[#This Row],[1000m bieg 3]]+Ladies[[#This Row],[1000m bieg 2]]*Ladies[[#This Row],[1000m bieg 3]])&gt;0,SUM(LARGE((G19,K19,O19,S19),1),LARGE((G19,K19,O19,S19),2),LARGE((G19,K19,O19,S19),3)),0)</f>
        <v>0</v>
      </c>
      <c r="Y19">
        <f>Ladies[[#This Row],[500m bieg 1]]+Ladies[[#This Row],[500 m bieg 2]]</f>
        <v>0</v>
      </c>
      <c r="Z19">
        <f>Ladies[[#This Row],[500m bieg 3]]+Ladies[[#This Row],[500 m bieg 4]]</f>
        <v>0</v>
      </c>
      <c r="AA19">
        <f>Ladies[[#This Row],[500m bieg 5]]+Ladies[[#This Row],[500 m bieg 6]]</f>
        <v>0</v>
      </c>
      <c r="AB19">
        <f>Ladies[[#This Row],[500m bieg 7]]+Ladies[[#This Row],[500 m bieg 8]]</f>
        <v>0</v>
      </c>
    </row>
    <row r="20" spans="1:28" x14ac:dyDescent="0.25">
      <c r="A20" s="26"/>
      <c r="B20" s="26" t="str">
        <f>_xlfn.XLOOKUP(Ladies[[#This Row],[Nazwisko i Imię]],Licencje[Nazw i imię],Licencje[Klub],"",0)</f>
        <v/>
      </c>
      <c r="C20" s="71" t="str">
        <f>_xlfn.XLOOKUP(Ladies[[#This Row],[Nazwisko i Imię]],Licencje[Nazw i imię],Licencje[DataUr],"",0)</f>
        <v/>
      </c>
      <c r="D20" s="70" t="str">
        <f>_xlfn.XLOOKUP(Ladies[[#This Row],[Nazwisko i Imię]],Licencje[Nazw i imię],Licencje[Kat],"",0)</f>
        <v/>
      </c>
      <c r="E20" s="27">
        <f>_xlfn.XLOOKUP(Ladies[[#This Row],[Nazwisko i Imię]],'500 m K'!E:E,'500 m K'!G:G,0,0)</f>
        <v>0</v>
      </c>
      <c r="F20" s="27">
        <f>_xlfn.XLOOKUP(Ladies[[#This Row],[Nazwisko i Imię]],'1500 m K'!E:E,'1500 m K'!G:G,0,0)</f>
        <v>0</v>
      </c>
      <c r="G20" s="27">
        <f>_xlfn.XLOOKUP(Ladies[[#This Row],[Nazwisko i Imię]],'1000 m K'!E:E,'1000 m K'!G:G,0,0)</f>
        <v>0</v>
      </c>
      <c r="H20" s="27">
        <f>_xlfn.XLOOKUP(Ladies[[#This Row],[Nazwisko i Imię]],'500 m_2 K'!E:E,'500 m_2 K'!G:G,0,0)</f>
        <v>0</v>
      </c>
      <c r="I20" s="28">
        <f>_xlfn.XLOOKUP(Ladies[[#This Row],[Nazwisko i Imię]],'500 m K'!H:H,'500 m K'!J:J,0,0)</f>
        <v>0</v>
      </c>
      <c r="J20" s="28">
        <f>_xlfn.XLOOKUP(Ladies[[#This Row],[Nazwisko i Imię]],'1500 m K'!H:H,'1500 m K'!J:J,0,0)</f>
        <v>0</v>
      </c>
      <c r="K20" s="28">
        <f>_xlfn.XLOOKUP(Ladies[[#This Row],[Nazwisko i Imię]],'1000 m K'!H:H,'1000 m K'!J:J,0,0)</f>
        <v>0</v>
      </c>
      <c r="L20" s="28">
        <f>_xlfn.XLOOKUP(Ladies[[#This Row],[Nazwisko i Imię]],'500 m_2 K'!H:H,'500 m_2 K'!J:J,0,0)</f>
        <v>0</v>
      </c>
      <c r="M20" s="29">
        <f>_xlfn.XLOOKUP(Ladies[[#This Row],[Nazwisko i Imię]],'500 m K'!K:K,'500 m K'!M:M,0,0)</f>
        <v>0</v>
      </c>
      <c r="N20" s="29">
        <f>_xlfn.XLOOKUP(Ladies[[#This Row],[Nazwisko i Imię]],'1500 m K'!K:K,'1500 m K'!M:M,0,0)</f>
        <v>0</v>
      </c>
      <c r="O20" s="29">
        <f>_xlfn.XLOOKUP(Ladies[[#This Row],[Nazwisko i Imię]],'1000 m K'!K:K,'1000 m K'!M:M,0,0)</f>
        <v>0</v>
      </c>
      <c r="P20" s="29">
        <f>_xlfn.XLOOKUP(Ladies[[#This Row],[Nazwisko i Imię]],'500 m_2 K'!K:K,'500 m_2 K'!M:M,0,0)</f>
        <v>0</v>
      </c>
      <c r="Q20" s="50">
        <f>_xlfn.XLOOKUP(Ladies[[#This Row],[Nazwisko i Imię]],'500 m K'!N:N,'500 m K'!P:P,0,0)</f>
        <v>0</v>
      </c>
      <c r="R20" s="50">
        <f>_xlfn.XLOOKUP(Ladies[[#This Row],[Nazwisko i Imię]],'1500 m K'!N:N,'1500 m K'!P:P,0,0)</f>
        <v>0</v>
      </c>
      <c r="S20" s="50">
        <f>_xlfn.XLOOKUP(Ladies[[#This Row],[Nazwisko i Imię]],'1000 m K'!N:N,'1000 m K'!P:P,0,0)</f>
        <v>0</v>
      </c>
      <c r="T20" s="50">
        <f>_xlfn.XLOOKUP(Ladies[[#This Row],[Nazwisko i Imię]],'500 m_2 K'!N:N,'500 m_2 K'!P:P,0,0)</f>
        <v>0</v>
      </c>
      <c r="U20" s="53">
        <f t="shared" si="0"/>
        <v>0</v>
      </c>
      <c r="V20" s="53">
        <f>IF((Ladies[[#This Row],[1500m Bieg 1]]*Ladies[[#This Row],[1500m Bieg 2]]+Ladies[[#This Row],[1500m Bieg 1]]*Ladies[[#This Row],[1500m Bieg 3]]+Ladies[[#This Row],[1500m Bieg 2]]*Ladies[[#This Row],[1500m Bieg 3]])&gt;0,SUM(LARGE((F20,J20,N20,R20),1),LARGE((F20,J20,N20,R20),2),LARGE((F20,J20,N20,R20),3)),0)</f>
        <v>0</v>
      </c>
      <c r="W20" s="53">
        <f>IF((Ladies[[#This Row],[1000m bieg 1]]*Ladies[[#This Row],[1000m bieg 2]]+Ladies[[#This Row],[1000m bieg 1]]*Ladies[[#This Row],[1000m bieg 3]]+Ladies[[#This Row],[1000m bieg 2]]*Ladies[[#This Row],[1000m bieg 3]])&gt;0,SUM(LARGE((G20,K20,O20,S20),1),LARGE((G20,K20,O20,S20),2),LARGE((G20,K20,O20,S20),3)),0)</f>
        <v>0</v>
      </c>
      <c r="Y20">
        <f>Ladies[[#This Row],[500m bieg 1]]+Ladies[[#This Row],[500 m bieg 2]]</f>
        <v>0</v>
      </c>
      <c r="Z20">
        <f>Ladies[[#This Row],[500m bieg 3]]+Ladies[[#This Row],[500 m bieg 4]]</f>
        <v>0</v>
      </c>
      <c r="AA20">
        <f>Ladies[[#This Row],[500m bieg 5]]+Ladies[[#This Row],[500 m bieg 6]]</f>
        <v>0</v>
      </c>
      <c r="AB20">
        <f>Ladies[[#This Row],[500m bieg 7]]+Ladies[[#This Row],[500 m bieg 8]]</f>
        <v>0</v>
      </c>
    </row>
  </sheetData>
  <mergeCells count="6">
    <mergeCell ref="A1:B1"/>
    <mergeCell ref="E1:H1"/>
    <mergeCell ref="I1:L1"/>
    <mergeCell ref="M1:P1"/>
    <mergeCell ref="U1:W1"/>
    <mergeCell ref="Q1:T1"/>
  </mergeCells>
  <phoneticPr fontId="13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&amp;L&amp;"-,Kursywa"&amp;8wykonał: E.Dołowiec
sprawdził: A.Lefler</oddFooter>
  </headerFooter>
  <ignoredErrors>
    <ignoredError sqref="C3:D3" calculatedColumn="1"/>
  </ignoredError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CA8B52-6E10-4DD7-86A0-911727EECF2E}">
  <sheetPr codeName="Arkusz5"/>
  <dimension ref="A1:U409"/>
  <sheetViews>
    <sheetView topLeftCell="A60" workbookViewId="0">
      <selection activeCell="H92" sqref="H92"/>
    </sheetView>
  </sheetViews>
  <sheetFormatPr defaultRowHeight="15" x14ac:dyDescent="0.25"/>
  <cols>
    <col min="1" max="1" width="28.140625" bestFit="1" customWidth="1"/>
    <col min="3" max="3" width="11.85546875" customWidth="1"/>
    <col min="4" max="4" width="11.140625" customWidth="1"/>
    <col min="6" max="6" width="17.5703125" bestFit="1" customWidth="1"/>
    <col min="7" max="7" width="10.85546875" customWidth="1"/>
    <col min="8" max="8" width="14.85546875" customWidth="1"/>
    <col min="9" max="9" width="51.28515625" customWidth="1"/>
    <col min="16" max="16" width="14" customWidth="1"/>
    <col min="17" max="17" width="12.140625" customWidth="1"/>
    <col min="18" max="18" width="11.140625" customWidth="1"/>
    <col min="19" max="19" width="28.5703125" customWidth="1"/>
    <col min="20" max="20" width="12.7109375" customWidth="1"/>
    <col min="21" max="21" width="15.28515625" customWidth="1"/>
  </cols>
  <sheetData>
    <row r="1" spans="1:21" x14ac:dyDescent="0.25">
      <c r="A1" t="s">
        <v>78</v>
      </c>
      <c r="B1" t="s">
        <v>79</v>
      </c>
      <c r="C1" t="s">
        <v>80</v>
      </c>
      <c r="D1" t="s">
        <v>81</v>
      </c>
      <c r="E1" t="s">
        <v>82</v>
      </c>
      <c r="F1" t="s">
        <v>83</v>
      </c>
      <c r="G1" t="s">
        <v>84</v>
      </c>
      <c r="H1" t="s">
        <v>85</v>
      </c>
      <c r="I1" t="s">
        <v>47</v>
      </c>
      <c r="J1" t="s">
        <v>26</v>
      </c>
      <c r="K1" t="s">
        <v>286</v>
      </c>
      <c r="O1" s="34" t="s">
        <v>285</v>
      </c>
      <c r="P1" s="34" t="s">
        <v>27</v>
      </c>
      <c r="Q1" s="35" t="s">
        <v>28</v>
      </c>
      <c r="S1" s="8">
        <v>45839</v>
      </c>
      <c r="T1" s="10">
        <f>DATEDIF(P2,$S$1,"Y")</f>
        <v>30</v>
      </c>
      <c r="U1" s="10">
        <f>DATEDIF(Q2,$S$1,"Y")</f>
        <v>25</v>
      </c>
    </row>
    <row r="2" spans="1:21" ht="15.75" thickBot="1" x14ac:dyDescent="0.3">
      <c r="A2" t="str">
        <f t="shared" ref="A2:A33" si="0">_xlfn.TEXTJOIN(" ",1,F2,G2)</f>
        <v>LACH Sebastian</v>
      </c>
      <c r="B2" t="s">
        <v>86</v>
      </c>
      <c r="C2" t="s">
        <v>323</v>
      </c>
      <c r="D2">
        <v>2025</v>
      </c>
      <c r="E2" t="s">
        <v>88</v>
      </c>
      <c r="F2" t="s">
        <v>324</v>
      </c>
      <c r="G2" t="s">
        <v>325</v>
      </c>
      <c r="H2" s="9">
        <v>37057</v>
      </c>
      <c r="I2" t="s">
        <v>193</v>
      </c>
      <c r="J2" s="7" t="e">
        <f>_xlfn.TEXTJOIN(,1,Licencje[[#This Row],[Płeć]],Licencje[[#This Row],[Kat rob]])</f>
        <v>#N/A</v>
      </c>
      <c r="K2" t="e" cm="1">
        <f t="array" ref="K2">_xlfn.IFS(AND(H2&lt;=$Q$2,H2&gt;=$P$2),$O$2,AND(H2&lt;=$Q$3,H2&gt;=$P$3),$O$3,AND(H2&lt;=$Q$4,H2&gt;=$P$4),$O$4,AND(H2&lt;=$Q$5,H2&gt;=$P$5),$O$5,AND(H2&lt;=$Q$6,H2&gt;=$P$6),$O$6,AND(H2&lt;=$Q$7,H2&gt;=$P$7),$O$7,AND(H2&lt;=$Q$8,H2&gt;=$P$8),$O$8,AND(H2&lt;=$Q$9,H2&gt;=$P$9),$O$9,AND(H2&lt;=$Q$10,H2&gt;=$P$10),$O$10,AND(H2&lt;=$Q$11,H2&gt;=$P$11),$O$11,AND(H2&lt;=$Q$12,H2&gt;=$P$12),$O$12,AND(H2&lt;=$Q$13,H2&gt;=$P$13),$O$13)</f>
        <v>#N/A</v>
      </c>
      <c r="O2" s="45">
        <v>25</v>
      </c>
      <c r="P2" s="36">
        <f>Q3+1</f>
        <v>34881</v>
      </c>
      <c r="Q2" s="37">
        <v>36707</v>
      </c>
      <c r="S2" t="s">
        <v>31</v>
      </c>
      <c r="T2" t="s">
        <v>29</v>
      </c>
      <c r="U2" t="s">
        <v>30</v>
      </c>
    </row>
    <row r="3" spans="1:21" x14ac:dyDescent="0.25">
      <c r="A3" t="str">
        <f t="shared" si="0"/>
        <v>KONERA Roman</v>
      </c>
      <c r="B3" t="s">
        <v>86</v>
      </c>
      <c r="C3" t="s">
        <v>326</v>
      </c>
      <c r="D3">
        <v>2025</v>
      </c>
      <c r="E3" t="s">
        <v>88</v>
      </c>
      <c r="F3" t="s">
        <v>227</v>
      </c>
      <c r="G3" t="s">
        <v>228</v>
      </c>
      <c r="H3" s="9">
        <v>19649</v>
      </c>
      <c r="I3" t="s">
        <v>142</v>
      </c>
      <c r="J3" s="7" t="str">
        <f>_xlfn.TEXTJOIN(,1,Licencje[[#This Row],[Płeć]],Licencje[[#This Row],[Kat rob]])</f>
        <v>M70</v>
      </c>
      <c r="K3" cm="1">
        <f t="array" ref="K3">_xlfn.IFS(AND(H3&lt;=$Q$2,H3&gt;=$P$2),$O$2,AND(H3&lt;=$Q$3,H3&gt;=$P$3),$O$3,AND(H3&lt;=$Q$4,H3&gt;=$P$4),$O$4,AND(H3&lt;=$Q$5,H3&gt;=$P$5),$O$5,AND(H3&lt;=$Q$6,H3&gt;=$P$6),$O$6,AND(H3&lt;=$Q$7,H3&gt;=$P$7),$O$7,AND(H3&lt;=$Q$8,H3&gt;=$P$8),$O$8,AND(H3&lt;=$Q$9,H3&gt;=$P$9),$O$9,AND(H3&lt;=$Q$10,H3&gt;=$P$10),$O$10,AND(H3&lt;=$Q$11,H3&gt;=$P$11),$O$11,AND(H3&lt;=$Q$12,H3&gt;=$P$12),$O$12,AND(H3&lt;=$Q$13,H3&gt;=$P$13),$O$13)</f>
        <v>70</v>
      </c>
      <c r="O3" s="46">
        <v>30</v>
      </c>
      <c r="P3" s="38">
        <f t="shared" ref="P3:P13" si="1">Q4+1</f>
        <v>33055</v>
      </c>
      <c r="Q3" s="39">
        <f>DATE(YEAR(Q2)-5,MONTH(Q2),DAY(Q2))</f>
        <v>34880</v>
      </c>
    </row>
    <row r="4" spans="1:21" x14ac:dyDescent="0.25">
      <c r="A4" t="str">
        <f t="shared" si="0"/>
        <v>PIEKARSKI Mirosław</v>
      </c>
      <c r="B4" t="s">
        <v>86</v>
      </c>
      <c r="C4" t="s">
        <v>327</v>
      </c>
      <c r="D4">
        <v>2025</v>
      </c>
      <c r="E4" t="s">
        <v>88</v>
      </c>
      <c r="F4" t="s">
        <v>328</v>
      </c>
      <c r="G4" t="s">
        <v>329</v>
      </c>
      <c r="H4" s="9">
        <v>22618</v>
      </c>
      <c r="I4" t="s">
        <v>91</v>
      </c>
      <c r="J4" s="7" t="str">
        <f>_xlfn.TEXTJOIN(,1,Licencje[[#This Row],[Płeć]],Licencje[[#This Row],[Kat rob]])</f>
        <v>M60</v>
      </c>
      <c r="K4" cm="1">
        <f t="array" ref="K4">_xlfn.IFS(AND(H4&lt;=$Q$2,H4&gt;=$P$2),$O$2,AND(H4&lt;=$Q$3,H4&gt;=$P$3),$O$3,AND(H4&lt;=$Q$4,H4&gt;=$P$4),$O$4,AND(H4&lt;=$Q$5,H4&gt;=$P$5),$O$5,AND(H4&lt;=$Q$6,H4&gt;=$P$6),$O$6,AND(H4&lt;=$Q$7,H4&gt;=$P$7),$O$7,AND(H4&lt;=$Q$8,H4&gt;=$P$8),$O$8,AND(H4&lt;=$Q$9,H4&gt;=$P$9),$O$9,AND(H4&lt;=$Q$10,H4&gt;=$P$10),$O$10,AND(H4&lt;=$Q$11,H4&gt;=$P$11),$O$11,AND(H4&lt;=$Q$12,H4&gt;=$P$12),$O$12,AND(H4&lt;=$Q$13,H4&gt;=$P$13),$O$13)</f>
        <v>60</v>
      </c>
      <c r="O4" s="45">
        <v>35</v>
      </c>
      <c r="P4" s="36">
        <f t="shared" si="1"/>
        <v>31229</v>
      </c>
      <c r="Q4" s="40">
        <f t="shared" ref="Q4:Q14" si="2">DATE(YEAR(Q3)-5,MONTH(Q3),DAY(Q3))</f>
        <v>33054</v>
      </c>
      <c r="S4" s="11" t="s">
        <v>32</v>
      </c>
      <c r="U4" s="9"/>
    </row>
    <row r="5" spans="1:21" x14ac:dyDescent="0.25">
      <c r="A5" t="str">
        <f t="shared" si="0"/>
        <v>KARCZEWSKI Artur</v>
      </c>
      <c r="B5" t="s">
        <v>86</v>
      </c>
      <c r="C5" t="s">
        <v>330</v>
      </c>
      <c r="D5">
        <v>2025</v>
      </c>
      <c r="E5" t="s">
        <v>88</v>
      </c>
      <c r="F5" t="s">
        <v>154</v>
      </c>
      <c r="G5" t="s">
        <v>155</v>
      </c>
      <c r="H5" s="9">
        <v>28600</v>
      </c>
      <c r="I5" t="s">
        <v>95</v>
      </c>
      <c r="J5" s="7" t="str">
        <f>_xlfn.TEXTJOIN(,1,Licencje[[#This Row],[Płeć]],Licencje[[#This Row],[Kat rob]])</f>
        <v>M45</v>
      </c>
      <c r="K5" cm="1">
        <f t="array" ref="K5">_xlfn.IFS(AND(H5&lt;=$Q$2,H5&gt;=$P$2),$O$2,AND(H5&lt;=$Q$3,H5&gt;=$P$3),$O$3,AND(H5&lt;=$Q$4,H5&gt;=$P$4),$O$4,AND(H5&lt;=$Q$5,H5&gt;=$P$5),$O$5,AND(H5&lt;=$Q$6,H5&gt;=$P$6),$O$6,AND(H5&lt;=$Q$7,H5&gt;=$P$7),$O$7,AND(H5&lt;=$Q$8,H5&gt;=$P$8),$O$8,AND(H5&lt;=$Q$9,H5&gt;=$P$9),$O$9,AND(H5&lt;=$Q$10,H5&gt;=$P$10),$O$10,AND(H5&lt;=$Q$11,H5&gt;=$P$11),$O$11,AND(H5&lt;=$Q$12,H5&gt;=$P$12),$O$12,AND(H5&lt;=$Q$13,H5&gt;=$P$13),$O$13)</f>
        <v>45</v>
      </c>
      <c r="O5" s="47">
        <v>40</v>
      </c>
      <c r="P5" s="41">
        <f t="shared" si="1"/>
        <v>29403</v>
      </c>
      <c r="Q5" s="42">
        <f t="shared" si="2"/>
        <v>31228</v>
      </c>
    </row>
    <row r="6" spans="1:21" x14ac:dyDescent="0.25">
      <c r="A6" t="str">
        <f t="shared" si="0"/>
        <v>KRYCHNIAK Magdalena</v>
      </c>
      <c r="B6" t="s">
        <v>105</v>
      </c>
      <c r="C6" t="s">
        <v>331</v>
      </c>
      <c r="D6">
        <v>2025</v>
      </c>
      <c r="E6" t="s">
        <v>88</v>
      </c>
      <c r="F6" t="s">
        <v>332</v>
      </c>
      <c r="G6" t="s">
        <v>108</v>
      </c>
      <c r="H6" s="9">
        <v>27691</v>
      </c>
      <c r="I6" t="s">
        <v>333</v>
      </c>
      <c r="J6" s="7" t="str">
        <f>_xlfn.TEXTJOIN(,1,Licencje[[#This Row],[Płeć]],Licencje[[#This Row],[Kat rob]])</f>
        <v>K45</v>
      </c>
      <c r="K6" cm="1">
        <f t="array" ref="K6">_xlfn.IFS(AND(H6&lt;=$Q$2,H6&gt;=$P$2),$O$2,AND(H6&lt;=$Q$3,H6&gt;=$P$3),$O$3,AND(H6&lt;=$Q$4,H6&gt;=$P$4),$O$4,AND(H6&lt;=$Q$5,H6&gt;=$P$5),$O$5,AND(H6&lt;=$Q$6,H6&gt;=$P$6),$O$6,AND(H6&lt;=$Q$7,H6&gt;=$P$7),$O$7,AND(H6&lt;=$Q$8,H6&gt;=$P$8),$O$8,AND(H6&lt;=$Q$9,H6&gt;=$P$9),$O$9,AND(H6&lt;=$Q$10,H6&gt;=$P$10),$O$10,AND(H6&lt;=$Q$11,H6&gt;=$P$11),$O$11,AND(H6&lt;=$Q$12,H6&gt;=$P$12),$O$12,AND(H6&lt;=$Q$13,H6&gt;=$P$13),$O$13)</f>
        <v>45</v>
      </c>
      <c r="O6" s="45">
        <v>45</v>
      </c>
      <c r="P6" s="36">
        <f t="shared" si="1"/>
        <v>27576</v>
      </c>
      <c r="Q6" s="40">
        <f t="shared" si="2"/>
        <v>29402</v>
      </c>
    </row>
    <row r="7" spans="1:21" x14ac:dyDescent="0.25">
      <c r="A7" t="str">
        <f t="shared" si="0"/>
        <v>CZERWONKA Natalia</v>
      </c>
      <c r="B7" t="s">
        <v>105</v>
      </c>
      <c r="C7" t="s">
        <v>259</v>
      </c>
      <c r="D7">
        <v>2025</v>
      </c>
      <c r="E7" t="s">
        <v>88</v>
      </c>
      <c r="F7" t="s">
        <v>260</v>
      </c>
      <c r="G7" t="s">
        <v>224</v>
      </c>
      <c r="H7" s="9">
        <v>32436</v>
      </c>
      <c r="I7" t="s">
        <v>261</v>
      </c>
      <c r="J7" s="7" t="str">
        <f>_xlfn.TEXTJOIN(,1,Licencje[[#This Row],[Płeć]],Licencje[[#This Row],[Kat rob]])</f>
        <v>K35</v>
      </c>
      <c r="K7" cm="1">
        <f t="array" ref="K7">_xlfn.IFS(AND(H7&lt;=$Q$2,H7&gt;=$P$2),$O$2,AND(H7&lt;=$Q$3,H7&gt;=$P$3),$O$3,AND(H7&lt;=$Q$4,H7&gt;=$P$4),$O$4,AND(H7&lt;=$Q$5,H7&gt;=$P$5),$O$5,AND(H7&lt;=$Q$6,H7&gt;=$P$6),$O$6,AND(H7&lt;=$Q$7,H7&gt;=$P$7),$O$7,AND(H7&lt;=$Q$8,H7&gt;=$P$8),$O$8,AND(H7&lt;=$Q$9,H7&gt;=$P$9),$O$9,AND(H7&lt;=$Q$10,H7&gt;=$P$10),$O$10,AND(H7&lt;=$Q$11,H7&gt;=$P$11),$O$11,AND(H7&lt;=$Q$12,H7&gt;=$P$12),$O$12,AND(H7&lt;=$Q$13,H7&gt;=$P$13),$O$13)</f>
        <v>35</v>
      </c>
      <c r="O7" s="47">
        <v>50</v>
      </c>
      <c r="P7" s="41">
        <f t="shared" si="1"/>
        <v>25750</v>
      </c>
      <c r="Q7" s="42">
        <f t="shared" si="2"/>
        <v>27575</v>
      </c>
    </row>
    <row r="8" spans="1:21" x14ac:dyDescent="0.25">
      <c r="A8" t="str">
        <f t="shared" si="0"/>
        <v>KRÓL Mariusz</v>
      </c>
      <c r="B8" t="s">
        <v>86</v>
      </c>
      <c r="C8" t="s">
        <v>262</v>
      </c>
      <c r="D8">
        <v>2025</v>
      </c>
      <c r="E8" t="s">
        <v>88</v>
      </c>
      <c r="F8" t="s">
        <v>263</v>
      </c>
      <c r="G8" t="s">
        <v>264</v>
      </c>
      <c r="H8" s="9">
        <v>27362</v>
      </c>
      <c r="I8" t="s">
        <v>265</v>
      </c>
      <c r="J8" s="7" t="str">
        <f>_xlfn.TEXTJOIN(,1,Licencje[[#This Row],[Płeć]],Licencje[[#This Row],[Kat rob]])</f>
        <v>M50</v>
      </c>
      <c r="K8" cm="1">
        <f t="array" ref="K8">_xlfn.IFS(AND(H8&lt;=$Q$2,H8&gt;=$P$2),$O$2,AND(H8&lt;=$Q$3,H8&gt;=$P$3),$O$3,AND(H8&lt;=$Q$4,H8&gt;=$P$4),$O$4,AND(H8&lt;=$Q$5,H8&gt;=$P$5),$O$5,AND(H8&lt;=$Q$6,H8&gt;=$P$6),$O$6,AND(H8&lt;=$Q$7,H8&gt;=$P$7),$O$7,AND(H8&lt;=$Q$8,H8&gt;=$P$8),$O$8,AND(H8&lt;=$Q$9,H8&gt;=$P$9),$O$9,AND(H8&lt;=$Q$10,H8&gt;=$P$10),$O$10,AND(H8&lt;=$Q$11,H8&gt;=$P$11),$O$11,AND(H8&lt;=$Q$12,H8&gt;=$P$12),$O$12,AND(H8&lt;=$Q$13,H8&gt;=$P$13),$O$13)</f>
        <v>50</v>
      </c>
      <c r="O8" s="45">
        <v>55</v>
      </c>
      <c r="P8" s="36">
        <f t="shared" si="1"/>
        <v>23924</v>
      </c>
      <c r="Q8" s="40">
        <f t="shared" si="2"/>
        <v>25749</v>
      </c>
    </row>
    <row r="9" spans="1:21" x14ac:dyDescent="0.25">
      <c r="A9" t="str">
        <f t="shared" si="0"/>
        <v>WOŹNICKI Paweł</v>
      </c>
      <c r="B9" t="s">
        <v>86</v>
      </c>
      <c r="C9" t="s">
        <v>266</v>
      </c>
      <c r="D9">
        <v>2025</v>
      </c>
      <c r="E9" t="s">
        <v>88</v>
      </c>
      <c r="F9" t="s">
        <v>267</v>
      </c>
      <c r="G9" t="s">
        <v>219</v>
      </c>
      <c r="H9" s="9">
        <v>25455</v>
      </c>
      <c r="I9" t="s">
        <v>104</v>
      </c>
      <c r="J9" s="7" t="str">
        <f>_xlfn.TEXTJOIN(,1,Licencje[[#This Row],[Płeć]],Licencje[[#This Row],[Kat rob]])</f>
        <v>M55</v>
      </c>
      <c r="K9" cm="1">
        <f t="array" ref="K9">_xlfn.IFS(AND(H9&lt;=$Q$2,H9&gt;=$P$2),$O$2,AND(H9&lt;=$Q$3,H9&gt;=$P$3),$O$3,AND(H9&lt;=$Q$4,H9&gt;=$P$4),$O$4,AND(H9&lt;=$Q$5,H9&gt;=$P$5),$O$5,AND(H9&lt;=$Q$6,H9&gt;=$P$6),$O$6,AND(H9&lt;=$Q$7,H9&gt;=$P$7),$O$7,AND(H9&lt;=$Q$8,H9&gt;=$P$8),$O$8,AND(H9&lt;=$Q$9,H9&gt;=$P$9),$O$9,AND(H9&lt;=$Q$10,H9&gt;=$P$10),$O$10,AND(H9&lt;=$Q$11,H9&gt;=$P$11),$O$11,AND(H9&lt;=$Q$12,H9&gt;=$P$12),$O$12,AND(H9&lt;=$Q$13,H9&gt;=$P$13),$O$13)</f>
        <v>55</v>
      </c>
      <c r="O9" s="47">
        <v>60</v>
      </c>
      <c r="P9" s="41">
        <f t="shared" si="1"/>
        <v>22098</v>
      </c>
      <c r="Q9" s="42">
        <f t="shared" si="2"/>
        <v>23923</v>
      </c>
    </row>
    <row r="10" spans="1:21" x14ac:dyDescent="0.25">
      <c r="A10" t="str">
        <f t="shared" si="0"/>
        <v>KISICKA Katarzyna</v>
      </c>
      <c r="B10" t="s">
        <v>105</v>
      </c>
      <c r="C10" t="s">
        <v>334</v>
      </c>
      <c r="D10">
        <v>2025</v>
      </c>
      <c r="E10" t="s">
        <v>88</v>
      </c>
      <c r="F10" t="s">
        <v>335</v>
      </c>
      <c r="G10" t="s">
        <v>146</v>
      </c>
      <c r="H10" s="9">
        <v>33519</v>
      </c>
      <c r="I10" t="s">
        <v>336</v>
      </c>
      <c r="J10" s="7" t="str">
        <f>_xlfn.TEXTJOIN(,1,Licencje[[#This Row],[Płeć]],Licencje[[#This Row],[Kat rob]])</f>
        <v>K30</v>
      </c>
      <c r="K10" cm="1">
        <f t="array" ref="K10">_xlfn.IFS(AND(H10&lt;=$Q$2,H10&gt;=$P$2),$O$2,AND(H10&lt;=$Q$3,H10&gt;=$P$3),$O$3,AND(H10&lt;=$Q$4,H10&gt;=$P$4),$O$4,AND(H10&lt;=$Q$5,H10&gt;=$P$5),$O$5,AND(H10&lt;=$Q$6,H10&gt;=$P$6),$O$6,AND(H10&lt;=$Q$7,H10&gt;=$P$7),$O$7,AND(H10&lt;=$Q$8,H10&gt;=$P$8),$O$8,AND(H10&lt;=$Q$9,H10&gt;=$P$9),$O$9,AND(H10&lt;=$Q$10,H10&gt;=$P$10),$O$10,AND(H10&lt;=$Q$11,H10&gt;=$P$11),$O$11,AND(H10&lt;=$Q$12,H10&gt;=$P$12),$O$12,AND(H10&lt;=$Q$13,H10&gt;=$P$13),$O$13)</f>
        <v>30</v>
      </c>
      <c r="O10" s="45">
        <v>65</v>
      </c>
      <c r="P10" s="36">
        <f t="shared" si="1"/>
        <v>20271</v>
      </c>
      <c r="Q10" s="40">
        <f t="shared" si="2"/>
        <v>22097</v>
      </c>
    </row>
    <row r="11" spans="1:21" x14ac:dyDescent="0.25">
      <c r="A11" t="str">
        <f t="shared" si="0"/>
        <v>SZOSTEK-MAKOWSKA Agnieszka</v>
      </c>
      <c r="B11" t="s">
        <v>105</v>
      </c>
      <c r="C11" t="s">
        <v>337</v>
      </c>
      <c r="D11">
        <v>2025</v>
      </c>
      <c r="E11" t="s">
        <v>88</v>
      </c>
      <c r="F11" t="s">
        <v>338</v>
      </c>
      <c r="G11" t="s">
        <v>339</v>
      </c>
      <c r="H11" s="9">
        <v>30003</v>
      </c>
      <c r="I11" t="s">
        <v>147</v>
      </c>
      <c r="J11" s="7" t="str">
        <f>_xlfn.TEXTJOIN(,1,Licencje[[#This Row],[Płeć]],Licencje[[#This Row],[Kat rob]])</f>
        <v>K40</v>
      </c>
      <c r="K11" cm="1">
        <f t="array" ref="K11">_xlfn.IFS(AND(H11&lt;=$Q$2,H11&gt;=$P$2),$O$2,AND(H11&lt;=$Q$3,H11&gt;=$P$3),$O$3,AND(H11&lt;=$Q$4,H11&gt;=$P$4),$O$4,AND(H11&lt;=$Q$5,H11&gt;=$P$5),$O$5,AND(H11&lt;=$Q$6,H11&gt;=$P$6),$O$6,AND(H11&lt;=$Q$7,H11&gt;=$P$7),$O$7,AND(H11&lt;=$Q$8,H11&gt;=$P$8),$O$8,AND(H11&lt;=$Q$9,H11&gt;=$P$9),$O$9,AND(H11&lt;=$Q$10,H11&gt;=$P$10),$O$10,AND(H11&lt;=$Q$11,H11&gt;=$P$11),$O$11,AND(H11&lt;=$Q$12,H11&gt;=$P$12),$O$12,AND(H11&lt;=$Q$13,H11&gt;=$P$13),$O$13)</f>
        <v>40</v>
      </c>
      <c r="O11" s="47">
        <v>70</v>
      </c>
      <c r="P11" s="41">
        <f t="shared" si="1"/>
        <v>18445</v>
      </c>
      <c r="Q11" s="42">
        <f t="shared" si="2"/>
        <v>20270</v>
      </c>
    </row>
    <row r="12" spans="1:21" x14ac:dyDescent="0.25">
      <c r="A12" t="str">
        <f t="shared" si="0"/>
        <v>KOZAKIEWICZ Tadeusz</v>
      </c>
      <c r="B12" t="s">
        <v>86</v>
      </c>
      <c r="C12" t="s">
        <v>87</v>
      </c>
      <c r="D12">
        <v>2025</v>
      </c>
      <c r="E12" t="s">
        <v>88</v>
      </c>
      <c r="F12" t="s">
        <v>89</v>
      </c>
      <c r="G12" t="s">
        <v>90</v>
      </c>
      <c r="H12" s="9">
        <v>20937</v>
      </c>
      <c r="I12" t="s">
        <v>91</v>
      </c>
      <c r="J12" s="7" t="str">
        <f>_xlfn.TEXTJOIN(,1,Licencje[[#This Row],[Płeć]],Licencje[[#This Row],[Kat rob]])</f>
        <v>M65</v>
      </c>
      <c r="K12" cm="1">
        <f t="array" ref="K12">_xlfn.IFS(AND(H12&lt;=$Q$2,H12&gt;=$P$2),$O$2,AND(H12&lt;=$Q$3,H12&gt;=$P$3),$O$3,AND(H12&lt;=$Q$4,H12&gt;=$P$4),$O$4,AND(H12&lt;=$Q$5,H12&gt;=$P$5),$O$5,AND(H12&lt;=$Q$6,H12&gt;=$P$6),$O$6,AND(H12&lt;=$Q$7,H12&gt;=$P$7),$O$7,AND(H12&lt;=$Q$8,H12&gt;=$P$8),$O$8,AND(H12&lt;=$Q$9,H12&gt;=$P$9),$O$9,AND(H12&lt;=$Q$10,H12&gt;=$P$10),$O$10,AND(H12&lt;=$Q$11,H12&gt;=$P$11),$O$11,AND(H12&lt;=$Q$12,H12&gt;=$P$12),$O$12,AND(H12&lt;=$Q$13,H12&gt;=$P$13),$O$13)</f>
        <v>65</v>
      </c>
      <c r="O12" s="45">
        <v>75</v>
      </c>
      <c r="P12" s="36">
        <f t="shared" si="1"/>
        <v>16619</v>
      </c>
      <c r="Q12" s="40">
        <f t="shared" si="2"/>
        <v>18444</v>
      </c>
    </row>
    <row r="13" spans="1:21" ht="15.75" thickBot="1" x14ac:dyDescent="0.3">
      <c r="A13" t="str">
        <f t="shared" si="0"/>
        <v>OSTAPIUK Zygmunt</v>
      </c>
      <c r="B13" t="s">
        <v>86</v>
      </c>
      <c r="C13" t="s">
        <v>92</v>
      </c>
      <c r="D13">
        <v>2025</v>
      </c>
      <c r="E13" t="s">
        <v>88</v>
      </c>
      <c r="F13" t="s">
        <v>93</v>
      </c>
      <c r="G13" t="s">
        <v>94</v>
      </c>
      <c r="H13" s="9">
        <v>18398</v>
      </c>
      <c r="I13" t="s">
        <v>95</v>
      </c>
      <c r="J13" s="7" t="str">
        <f>_xlfn.TEXTJOIN(,1,Licencje[[#This Row],[Płeć]],Licencje[[#This Row],[Kat rob]])</f>
        <v>M75</v>
      </c>
      <c r="K13" cm="1">
        <f t="array" ref="K13">_xlfn.IFS(AND(H13&lt;=$Q$2,H13&gt;=$P$2),$O$2,AND(H13&lt;=$Q$3,H13&gt;=$P$3),$O$3,AND(H13&lt;=$Q$4,H13&gt;=$P$4),$O$4,AND(H13&lt;=$Q$5,H13&gt;=$P$5),$O$5,AND(H13&lt;=$Q$6,H13&gt;=$P$6),$O$6,AND(H13&lt;=$Q$7,H13&gt;=$P$7),$O$7,AND(H13&lt;=$Q$8,H13&gt;=$P$8),$O$8,AND(H13&lt;=$Q$9,H13&gt;=$P$9),$O$9,AND(H13&lt;=$Q$10,H13&gt;=$P$10),$O$10,AND(H13&lt;=$Q$11,H13&gt;=$P$11),$O$11,AND(H13&lt;=$Q$12,H13&gt;=$P$12),$O$12,AND(H13&lt;=$Q$13,H13&gt;=$P$13),$O$13)</f>
        <v>75</v>
      </c>
      <c r="O13" s="48">
        <v>80</v>
      </c>
      <c r="P13" s="43">
        <f t="shared" si="1"/>
        <v>14793</v>
      </c>
      <c r="Q13" s="44">
        <f t="shared" si="2"/>
        <v>16618</v>
      </c>
    </row>
    <row r="14" spans="1:21" ht="15.75" thickBot="1" x14ac:dyDescent="0.3">
      <c r="A14" t="str">
        <f t="shared" si="0"/>
        <v>STEC Włodzimierz</v>
      </c>
      <c r="B14" t="s">
        <v>86</v>
      </c>
      <c r="C14" t="s">
        <v>96</v>
      </c>
      <c r="D14">
        <v>2025</v>
      </c>
      <c r="E14" t="s">
        <v>88</v>
      </c>
      <c r="F14" t="s">
        <v>97</v>
      </c>
      <c r="G14" t="s">
        <v>98</v>
      </c>
      <c r="H14" s="9">
        <v>19677</v>
      </c>
      <c r="I14" t="s">
        <v>95</v>
      </c>
      <c r="J14" s="7" t="str">
        <f>_xlfn.TEXTJOIN(,1,Licencje[[#This Row],[Płeć]],Licencje[[#This Row],[Kat rob]])</f>
        <v>M70</v>
      </c>
      <c r="K14" cm="1">
        <f t="array" ref="K14">_xlfn.IFS(AND(H14&lt;=$Q$2,H14&gt;=$P$2),$O$2,AND(H14&lt;=$Q$3,H14&gt;=$P$3),$O$3,AND(H14&lt;=$Q$4,H14&gt;=$P$4),$O$4,AND(H14&lt;=$Q$5,H14&gt;=$P$5),$O$5,AND(H14&lt;=$Q$6,H14&gt;=$P$6),$O$6,AND(H14&lt;=$Q$7,H14&gt;=$P$7),$O$7,AND(H14&lt;=$Q$8,H14&gt;=$P$8),$O$8,AND(H14&lt;=$Q$9,H14&gt;=$P$9),$O$9,AND(H14&lt;=$Q$10,H14&gt;=$P$10),$O$10,AND(H14&lt;=$Q$11,H14&gt;=$P$11),$O$11,AND(H14&lt;=$Q$12,H14&gt;=$P$12),$O$12,AND(H14&lt;=$Q$13,H14&gt;=$P$13),$O$13)</f>
        <v>70</v>
      </c>
      <c r="Q14" s="6">
        <f t="shared" si="2"/>
        <v>14792</v>
      </c>
    </row>
    <row r="15" spans="1:21" x14ac:dyDescent="0.25">
      <c r="A15" t="str">
        <f t="shared" si="0"/>
        <v>GRUSZKA Jakub</v>
      </c>
      <c r="B15" t="s">
        <v>86</v>
      </c>
      <c r="C15" t="s">
        <v>99</v>
      </c>
      <c r="D15">
        <v>2025</v>
      </c>
      <c r="E15" t="s">
        <v>88</v>
      </c>
      <c r="F15" t="s">
        <v>100</v>
      </c>
      <c r="G15" t="s">
        <v>101</v>
      </c>
      <c r="H15" s="9">
        <v>30828</v>
      </c>
      <c r="I15" t="s">
        <v>104</v>
      </c>
      <c r="J15" s="7" t="str">
        <f>_xlfn.TEXTJOIN(,1,Licencje[[#This Row],[Płeć]],Licencje[[#This Row],[Kat rob]])</f>
        <v>M40</v>
      </c>
      <c r="K15" cm="1">
        <f t="array" ref="K15">_xlfn.IFS(AND(H15&lt;=$Q$2,H15&gt;=$P$2),$O$2,AND(H15&lt;=$Q$3,H15&gt;=$P$3),$O$3,AND(H15&lt;=$Q$4,H15&gt;=$P$4),$O$4,AND(H15&lt;=$Q$5,H15&gt;=$P$5),$O$5,AND(H15&lt;=$Q$6,H15&gt;=$P$6),$O$6,AND(H15&lt;=$Q$7,H15&gt;=$P$7),$O$7,AND(H15&lt;=$Q$8,H15&gt;=$P$8),$O$8,AND(H15&lt;=$Q$9,H15&gt;=$P$9),$O$9,AND(H15&lt;=$Q$10,H15&gt;=$P$10),$O$10,AND(H15&lt;=$Q$11,H15&gt;=$P$11),$O$11,AND(H15&lt;=$Q$12,H15&gt;=$P$12),$O$12,AND(H15&lt;=$Q$13,H15&gt;=$P$13),$O$13)</f>
        <v>40</v>
      </c>
    </row>
    <row r="16" spans="1:21" x14ac:dyDescent="0.25">
      <c r="A16" t="str">
        <f t="shared" si="0"/>
        <v>WEŁNICKA Magdalena</v>
      </c>
      <c r="B16" t="s">
        <v>105</v>
      </c>
      <c r="C16" t="s">
        <v>106</v>
      </c>
      <c r="D16">
        <v>2025</v>
      </c>
      <c r="E16" t="s">
        <v>88</v>
      </c>
      <c r="F16" t="s">
        <v>107</v>
      </c>
      <c r="G16" t="s">
        <v>108</v>
      </c>
      <c r="H16" s="9">
        <v>29396</v>
      </c>
      <c r="I16" t="s">
        <v>109</v>
      </c>
      <c r="J16" s="7" t="str">
        <f>_xlfn.TEXTJOIN(,1,Licencje[[#This Row],[Płeć]],Licencje[[#This Row],[Kat rob]])</f>
        <v>K45</v>
      </c>
      <c r="K16" cm="1">
        <f t="array" ref="K16">_xlfn.IFS(AND(H16&lt;=$Q$2,H16&gt;=$P$2),$O$2,AND(H16&lt;=$Q$3,H16&gt;=$P$3),$O$3,AND(H16&lt;=$Q$4,H16&gt;=$P$4),$O$4,AND(H16&lt;=$Q$5,H16&gt;=$P$5),$O$5,AND(H16&lt;=$Q$6,H16&gt;=$P$6),$O$6,AND(H16&lt;=$Q$7,H16&gt;=$P$7),$O$7,AND(H16&lt;=$Q$8,H16&gt;=$P$8),$O$8,AND(H16&lt;=$Q$9,H16&gt;=$P$9),$O$9,AND(H16&lt;=$Q$10,H16&gt;=$P$10),$O$10,AND(H16&lt;=$Q$11,H16&gt;=$P$11),$O$11,AND(H16&lt;=$Q$12,H16&gt;=$P$12),$O$12,AND(H16&lt;=$Q$13,H16&gt;=$P$13),$O$13)</f>
        <v>45</v>
      </c>
      <c r="U16" s="9"/>
    </row>
    <row r="17" spans="1:11" x14ac:dyDescent="0.25">
      <c r="A17" t="str">
        <f t="shared" si="0"/>
        <v>NOWAK Małgorzata</v>
      </c>
      <c r="B17" t="s">
        <v>105</v>
      </c>
      <c r="C17" t="s">
        <v>340</v>
      </c>
      <c r="D17">
        <v>2025</v>
      </c>
      <c r="E17" t="s">
        <v>88</v>
      </c>
      <c r="F17" t="s">
        <v>341</v>
      </c>
      <c r="G17" t="s">
        <v>342</v>
      </c>
      <c r="H17" s="9">
        <v>22183</v>
      </c>
      <c r="I17" t="s">
        <v>91</v>
      </c>
      <c r="J17" s="7" t="str">
        <f>_xlfn.TEXTJOIN(,1,Licencje[[#This Row],[Płeć]],Licencje[[#This Row],[Kat rob]])</f>
        <v>K60</v>
      </c>
      <c r="K17" cm="1">
        <f t="array" ref="K17">_xlfn.IFS(AND(H17&lt;=$Q$2,H17&gt;=$P$2),$O$2,AND(H17&lt;=$Q$3,H17&gt;=$P$3),$O$3,AND(H17&lt;=$Q$4,H17&gt;=$P$4),$O$4,AND(H17&lt;=$Q$5,H17&gt;=$P$5),$O$5,AND(H17&lt;=$Q$6,H17&gt;=$P$6),$O$6,AND(H17&lt;=$Q$7,H17&gt;=$P$7),$O$7,AND(H17&lt;=$Q$8,H17&gt;=$P$8),$O$8,AND(H17&lt;=$Q$9,H17&gt;=$P$9),$O$9,AND(H17&lt;=$Q$10,H17&gt;=$P$10),$O$10,AND(H17&lt;=$Q$11,H17&gt;=$P$11),$O$11,AND(H17&lt;=$Q$12,H17&gt;=$P$12),$O$12,AND(H17&lt;=$Q$13,H17&gt;=$P$13),$O$13)</f>
        <v>60</v>
      </c>
    </row>
    <row r="18" spans="1:11" x14ac:dyDescent="0.25">
      <c r="A18" t="str">
        <f t="shared" si="0"/>
        <v>THOMAS Neithan</v>
      </c>
      <c r="B18" t="s">
        <v>86</v>
      </c>
      <c r="C18" t="s">
        <v>343</v>
      </c>
      <c r="D18">
        <v>2025</v>
      </c>
      <c r="E18" t="s">
        <v>88</v>
      </c>
      <c r="F18" t="s">
        <v>344</v>
      </c>
      <c r="G18" t="s">
        <v>345</v>
      </c>
      <c r="H18" s="9">
        <v>37265</v>
      </c>
      <c r="I18" t="s">
        <v>103</v>
      </c>
      <c r="J18" s="7" t="e">
        <f>_xlfn.TEXTJOIN(,1,Licencje[[#This Row],[Płeć]],Licencje[[#This Row],[Kat rob]])</f>
        <v>#N/A</v>
      </c>
      <c r="K18" t="e" cm="1">
        <f t="array" ref="K18">_xlfn.IFS(AND(H18&lt;=$Q$2,H18&gt;=$P$2),$O$2,AND(H18&lt;=$Q$3,H18&gt;=$P$3),$O$3,AND(H18&lt;=$Q$4,H18&gt;=$P$4),$O$4,AND(H18&lt;=$Q$5,H18&gt;=$P$5),$O$5,AND(H18&lt;=$Q$6,H18&gt;=$P$6),$O$6,AND(H18&lt;=$Q$7,H18&gt;=$P$7),$O$7,AND(H18&lt;=$Q$8,H18&gt;=$P$8),$O$8,AND(H18&lt;=$Q$9,H18&gt;=$P$9),$O$9,AND(H18&lt;=$Q$10,H18&gt;=$P$10),$O$10,AND(H18&lt;=$Q$11,H18&gt;=$P$11),$O$11,AND(H18&lt;=$Q$12,H18&gt;=$P$12),$O$12,AND(H18&lt;=$Q$13,H18&gt;=$P$13),$O$13)</f>
        <v>#N/A</v>
      </c>
    </row>
    <row r="19" spans="1:11" x14ac:dyDescent="0.25">
      <c r="A19" t="str">
        <f t="shared" si="0"/>
        <v>BURZYKOWSKI Dawid</v>
      </c>
      <c r="B19" t="s">
        <v>86</v>
      </c>
      <c r="C19" t="s">
        <v>110</v>
      </c>
      <c r="D19">
        <v>2025</v>
      </c>
      <c r="E19" t="s">
        <v>88</v>
      </c>
      <c r="F19" t="s">
        <v>111</v>
      </c>
      <c r="G19" t="s">
        <v>112</v>
      </c>
      <c r="H19" s="9">
        <v>35645</v>
      </c>
      <c r="I19" t="s">
        <v>268</v>
      </c>
      <c r="J19" s="7" t="str">
        <f>_xlfn.TEXTJOIN(,1,Licencje[[#This Row],[Płeć]],Licencje[[#This Row],[Kat rob]])</f>
        <v>M25</v>
      </c>
      <c r="K19" cm="1">
        <f t="array" ref="K19">_xlfn.IFS(AND(H19&lt;=$Q$2,H19&gt;=$P$2),$O$2,AND(H19&lt;=$Q$3,H19&gt;=$P$3),$O$3,AND(H19&lt;=$Q$4,H19&gt;=$P$4),$O$4,AND(H19&lt;=$Q$5,H19&gt;=$P$5),$O$5,AND(H19&lt;=$Q$6,H19&gt;=$P$6),$O$6,AND(H19&lt;=$Q$7,H19&gt;=$P$7),$O$7,AND(H19&lt;=$Q$8,H19&gt;=$P$8),$O$8,AND(H19&lt;=$Q$9,H19&gt;=$P$9),$O$9,AND(H19&lt;=$Q$10,H19&gt;=$P$10),$O$10,AND(H19&lt;=$Q$11,H19&gt;=$P$11),$O$11,AND(H19&lt;=$Q$12,H19&gt;=$P$12),$O$12,AND(H19&lt;=$Q$13,H19&gt;=$P$13),$O$13)</f>
        <v>25</v>
      </c>
    </row>
    <row r="20" spans="1:11" x14ac:dyDescent="0.25">
      <c r="A20" t="str">
        <f t="shared" si="0"/>
        <v>PIGEON Felix</v>
      </c>
      <c r="B20" t="s">
        <v>86</v>
      </c>
      <c r="C20" t="s">
        <v>346</v>
      </c>
      <c r="D20">
        <v>2025</v>
      </c>
      <c r="E20" t="s">
        <v>88</v>
      </c>
      <c r="F20" t="s">
        <v>347</v>
      </c>
      <c r="G20" t="s">
        <v>348</v>
      </c>
      <c r="H20" s="9">
        <v>37425</v>
      </c>
      <c r="I20" t="s">
        <v>118</v>
      </c>
      <c r="J20" s="7" t="e">
        <f>_xlfn.TEXTJOIN(,1,Licencje[[#This Row],[Płeć]],Licencje[[#This Row],[Kat rob]])</f>
        <v>#N/A</v>
      </c>
      <c r="K20" t="e" cm="1">
        <f t="array" ref="K20">_xlfn.IFS(AND(H20&lt;=$Q$2,H20&gt;=$P$2),$O$2,AND(H20&lt;=$Q$3,H20&gt;=$P$3),$O$3,AND(H20&lt;=$Q$4,H20&gt;=$P$4),$O$4,AND(H20&lt;=$Q$5,H20&gt;=$P$5),$O$5,AND(H20&lt;=$Q$6,H20&gt;=$P$6),$O$6,AND(H20&lt;=$Q$7,H20&gt;=$P$7),$O$7,AND(H20&lt;=$Q$8,H20&gt;=$P$8),$O$8,AND(H20&lt;=$Q$9,H20&gt;=$P$9),$O$9,AND(H20&lt;=$Q$10,H20&gt;=$P$10),$O$10,AND(H20&lt;=$Q$11,H20&gt;=$P$11),$O$11,AND(H20&lt;=$Q$12,H20&gt;=$P$12),$O$12,AND(H20&lt;=$Q$13,H20&gt;=$P$13),$O$13)</f>
        <v>#N/A</v>
      </c>
    </row>
    <row r="21" spans="1:11" x14ac:dyDescent="0.25">
      <c r="A21" t="str">
        <f t="shared" si="0"/>
        <v>GRODZKI Piotr</v>
      </c>
      <c r="B21" t="s">
        <v>86</v>
      </c>
      <c r="C21" t="s">
        <v>113</v>
      </c>
      <c r="D21">
        <v>2025</v>
      </c>
      <c r="E21" t="s">
        <v>88</v>
      </c>
      <c r="F21" t="s">
        <v>114</v>
      </c>
      <c r="G21" t="s">
        <v>102</v>
      </c>
      <c r="H21" s="9">
        <v>21670</v>
      </c>
      <c r="I21" t="s">
        <v>91</v>
      </c>
      <c r="J21" s="7" t="str">
        <f>_xlfn.TEXTJOIN(,1,Licencje[[#This Row],[Płeć]],Licencje[[#This Row],[Kat rob]])</f>
        <v>M65</v>
      </c>
      <c r="K21" cm="1">
        <f t="array" ref="K21">_xlfn.IFS(AND(H21&lt;=$Q$2,H21&gt;=$P$2),$O$2,AND(H21&lt;=$Q$3,H21&gt;=$P$3),$O$3,AND(H21&lt;=$Q$4,H21&gt;=$P$4),$O$4,AND(H21&lt;=$Q$5,H21&gt;=$P$5),$O$5,AND(H21&lt;=$Q$6,H21&gt;=$P$6),$O$6,AND(H21&lt;=$Q$7,H21&gt;=$P$7),$O$7,AND(H21&lt;=$Q$8,H21&gt;=$P$8),$O$8,AND(H21&lt;=$Q$9,H21&gt;=$P$9),$O$9,AND(H21&lt;=$Q$10,H21&gt;=$P$10),$O$10,AND(H21&lt;=$Q$11,H21&gt;=$P$11),$O$11,AND(H21&lt;=$Q$12,H21&gt;=$P$12),$O$12,AND(H21&lt;=$Q$13,H21&gt;=$P$13),$O$13)</f>
        <v>65</v>
      </c>
    </row>
    <row r="22" spans="1:11" x14ac:dyDescent="0.25">
      <c r="A22" t="str">
        <f t="shared" si="0"/>
        <v>HANDEY Oleg</v>
      </c>
      <c r="B22" t="s">
        <v>86</v>
      </c>
      <c r="C22" t="s">
        <v>115</v>
      </c>
      <c r="D22">
        <v>2025</v>
      </c>
      <c r="E22" t="s">
        <v>88</v>
      </c>
      <c r="F22" t="s">
        <v>116</v>
      </c>
      <c r="G22" t="s">
        <v>117</v>
      </c>
      <c r="H22" s="9">
        <v>36224</v>
      </c>
      <c r="I22" t="s">
        <v>118</v>
      </c>
      <c r="J22" s="7" t="str">
        <f>_xlfn.TEXTJOIN(,1,Licencje[[#This Row],[Płeć]],Licencje[[#This Row],[Kat rob]])</f>
        <v>M25</v>
      </c>
      <c r="K22" cm="1">
        <f t="array" ref="K22">_xlfn.IFS(AND(H22&lt;=$Q$2,H22&gt;=$P$2),$O$2,AND(H22&lt;=$Q$3,H22&gt;=$P$3),$O$3,AND(H22&lt;=$Q$4,H22&gt;=$P$4),$O$4,AND(H22&lt;=$Q$5,H22&gt;=$P$5),$O$5,AND(H22&lt;=$Q$6,H22&gt;=$P$6),$O$6,AND(H22&lt;=$Q$7,H22&gt;=$P$7),$O$7,AND(H22&lt;=$Q$8,H22&gt;=$P$8),$O$8,AND(H22&lt;=$Q$9,H22&gt;=$P$9),$O$9,AND(H22&lt;=$Q$10,H22&gt;=$P$10),$O$10,AND(H22&lt;=$Q$11,H22&gt;=$P$11),$O$11,AND(H22&lt;=$Q$12,H22&gt;=$P$12),$O$12,AND(H22&lt;=$Q$13,H22&gt;=$P$13),$O$13)</f>
        <v>25</v>
      </c>
    </row>
    <row r="23" spans="1:11" x14ac:dyDescent="0.25">
      <c r="A23" t="str">
        <f t="shared" si="0"/>
        <v>MYCHALCHUK Diana</v>
      </c>
      <c r="B23" t="s">
        <v>105</v>
      </c>
      <c r="C23" t="s">
        <v>119</v>
      </c>
      <c r="D23">
        <v>2025</v>
      </c>
      <c r="E23" t="s">
        <v>88</v>
      </c>
      <c r="F23" t="s">
        <v>120</v>
      </c>
      <c r="G23" t="s">
        <v>121</v>
      </c>
      <c r="H23" s="9">
        <v>34155</v>
      </c>
      <c r="I23" t="s">
        <v>118</v>
      </c>
      <c r="J23" s="7" t="str">
        <f>_xlfn.TEXTJOIN(,1,Licencje[[#This Row],[Płeć]],Licencje[[#This Row],[Kat rob]])</f>
        <v>K30</v>
      </c>
      <c r="K23" cm="1">
        <f t="array" ref="K23">_xlfn.IFS(AND(H23&lt;=$Q$2,H23&gt;=$P$2),$O$2,AND(H23&lt;=$Q$3,H23&gt;=$P$3),$O$3,AND(H23&lt;=$Q$4,H23&gt;=$P$4),$O$4,AND(H23&lt;=$Q$5,H23&gt;=$P$5),$O$5,AND(H23&lt;=$Q$6,H23&gt;=$P$6),$O$6,AND(H23&lt;=$Q$7,H23&gt;=$P$7),$O$7,AND(H23&lt;=$Q$8,H23&gt;=$P$8),$O$8,AND(H23&lt;=$Q$9,H23&gt;=$P$9),$O$9,AND(H23&lt;=$Q$10,H23&gt;=$P$10),$O$10,AND(H23&lt;=$Q$11,H23&gt;=$P$11),$O$11,AND(H23&lt;=$Q$12,H23&gt;=$P$12),$O$12,AND(H23&lt;=$Q$13,H23&gt;=$P$13),$O$13)</f>
        <v>30</v>
      </c>
    </row>
    <row r="24" spans="1:11" x14ac:dyDescent="0.25">
      <c r="A24" t="str">
        <f t="shared" si="0"/>
        <v>NAPORA Jacek</v>
      </c>
      <c r="B24" t="s">
        <v>86</v>
      </c>
      <c r="C24" t="s">
        <v>122</v>
      </c>
      <c r="D24">
        <v>2025</v>
      </c>
      <c r="E24" t="s">
        <v>88</v>
      </c>
      <c r="F24" t="s">
        <v>123</v>
      </c>
      <c r="G24" t="s">
        <v>124</v>
      </c>
      <c r="H24" s="9">
        <v>27320</v>
      </c>
      <c r="I24" t="s">
        <v>125</v>
      </c>
      <c r="J24" s="7" t="str">
        <f>_xlfn.TEXTJOIN(,1,Licencje[[#This Row],[Płeć]],Licencje[[#This Row],[Kat rob]])</f>
        <v>M50</v>
      </c>
      <c r="K24" cm="1">
        <f t="array" ref="K24">_xlfn.IFS(AND(H24&lt;=$Q$2,H24&gt;=$P$2),$O$2,AND(H24&lt;=$Q$3,H24&gt;=$P$3),$O$3,AND(H24&lt;=$Q$4,H24&gt;=$P$4),$O$4,AND(H24&lt;=$Q$5,H24&gt;=$P$5),$O$5,AND(H24&lt;=$Q$6,H24&gt;=$P$6),$O$6,AND(H24&lt;=$Q$7,H24&gt;=$P$7),$O$7,AND(H24&lt;=$Q$8,H24&gt;=$P$8),$O$8,AND(H24&lt;=$Q$9,H24&gt;=$P$9),$O$9,AND(H24&lt;=$Q$10,H24&gt;=$P$10),$O$10,AND(H24&lt;=$Q$11,H24&gt;=$P$11),$O$11,AND(H24&lt;=$Q$12,H24&gt;=$P$12),$O$12,AND(H24&lt;=$Q$13,H24&gt;=$P$13),$O$13)</f>
        <v>50</v>
      </c>
    </row>
    <row r="25" spans="1:11" x14ac:dyDescent="0.25">
      <c r="A25" t="str">
        <f t="shared" si="0"/>
        <v>FLORCZYK Wojciech</v>
      </c>
      <c r="B25" t="s">
        <v>86</v>
      </c>
      <c r="C25" t="s">
        <v>126</v>
      </c>
      <c r="D25">
        <v>2025</v>
      </c>
      <c r="E25" t="s">
        <v>88</v>
      </c>
      <c r="F25" t="s">
        <v>127</v>
      </c>
      <c r="G25" t="s">
        <v>128</v>
      </c>
      <c r="H25" s="9">
        <v>30057</v>
      </c>
      <c r="I25" t="s">
        <v>125</v>
      </c>
      <c r="J25" s="7" t="str">
        <f>_xlfn.TEXTJOIN(,1,Licencje[[#This Row],[Płeć]],Licencje[[#This Row],[Kat rob]])</f>
        <v>M40</v>
      </c>
      <c r="K25" cm="1">
        <f t="array" ref="K25">_xlfn.IFS(AND(H25&lt;=$Q$2,H25&gt;=$P$2),$O$2,AND(H25&lt;=$Q$3,H25&gt;=$P$3),$O$3,AND(H25&lt;=$Q$4,H25&gt;=$P$4),$O$4,AND(H25&lt;=$Q$5,H25&gt;=$P$5),$O$5,AND(H25&lt;=$Q$6,H25&gt;=$P$6),$O$6,AND(H25&lt;=$Q$7,H25&gt;=$P$7),$O$7,AND(H25&lt;=$Q$8,H25&gt;=$P$8),$O$8,AND(H25&lt;=$Q$9,H25&gt;=$P$9),$O$9,AND(H25&lt;=$Q$10,H25&gt;=$P$10),$O$10,AND(H25&lt;=$Q$11,H25&gt;=$P$11),$O$11,AND(H25&lt;=$Q$12,H25&gt;=$P$12),$O$12,AND(H25&lt;=$Q$13,H25&gt;=$P$13),$O$13)</f>
        <v>40</v>
      </c>
    </row>
    <row r="26" spans="1:11" x14ac:dyDescent="0.25">
      <c r="A26" t="str">
        <f t="shared" si="0"/>
        <v>PALKA Szymon</v>
      </c>
      <c r="B26" t="s">
        <v>86</v>
      </c>
      <c r="C26" t="s">
        <v>129</v>
      </c>
      <c r="D26">
        <v>2025</v>
      </c>
      <c r="E26" t="s">
        <v>88</v>
      </c>
      <c r="F26" t="s">
        <v>130</v>
      </c>
      <c r="G26" t="s">
        <v>131</v>
      </c>
      <c r="H26" s="9">
        <v>35503</v>
      </c>
      <c r="I26" t="s">
        <v>132</v>
      </c>
      <c r="J26" s="7" t="str">
        <f>_xlfn.TEXTJOIN(,1,Licencje[[#This Row],[Płeć]],Licencje[[#This Row],[Kat rob]])</f>
        <v>M25</v>
      </c>
      <c r="K26" cm="1">
        <f t="array" ref="K26">_xlfn.IFS(AND(H26&lt;=$Q$2,H26&gt;=$P$2),$O$2,AND(H26&lt;=$Q$3,H26&gt;=$P$3),$O$3,AND(H26&lt;=$Q$4,H26&gt;=$P$4),$O$4,AND(H26&lt;=$Q$5,H26&gt;=$P$5),$O$5,AND(H26&lt;=$Q$6,H26&gt;=$P$6),$O$6,AND(H26&lt;=$Q$7,H26&gt;=$P$7),$O$7,AND(H26&lt;=$Q$8,H26&gt;=$P$8),$O$8,AND(H26&lt;=$Q$9,H26&gt;=$P$9),$O$9,AND(H26&lt;=$Q$10,H26&gt;=$P$10),$O$10,AND(H26&lt;=$Q$11,H26&gt;=$P$11),$O$11,AND(H26&lt;=$Q$12,H26&gt;=$P$12),$O$12,AND(H26&lt;=$Q$13,H26&gt;=$P$13),$O$13)</f>
        <v>25</v>
      </c>
    </row>
    <row r="27" spans="1:11" x14ac:dyDescent="0.25">
      <c r="A27" t="str">
        <f t="shared" si="0"/>
        <v>BACHANEK Marcin</v>
      </c>
      <c r="B27" t="s">
        <v>86</v>
      </c>
      <c r="C27" t="s">
        <v>133</v>
      </c>
      <c r="D27">
        <v>2025</v>
      </c>
      <c r="E27" t="s">
        <v>88</v>
      </c>
      <c r="F27" t="s">
        <v>134</v>
      </c>
      <c r="G27" t="s">
        <v>135</v>
      </c>
      <c r="H27" s="9">
        <v>35233</v>
      </c>
      <c r="I27" t="s">
        <v>132</v>
      </c>
      <c r="J27" s="7" t="str">
        <f>_xlfn.TEXTJOIN(,1,Licencje[[#This Row],[Płeć]],Licencje[[#This Row],[Kat rob]])</f>
        <v>M25</v>
      </c>
      <c r="K27" cm="1">
        <f t="array" ref="K27">_xlfn.IFS(AND(H27&lt;=$Q$2,H27&gt;=$P$2),$O$2,AND(H27&lt;=$Q$3,H27&gt;=$P$3),$O$3,AND(H27&lt;=$Q$4,H27&gt;=$P$4),$O$4,AND(H27&lt;=$Q$5,H27&gt;=$P$5),$O$5,AND(H27&lt;=$Q$6,H27&gt;=$P$6),$O$6,AND(H27&lt;=$Q$7,H27&gt;=$P$7),$O$7,AND(H27&lt;=$Q$8,H27&gt;=$P$8),$O$8,AND(H27&lt;=$Q$9,H27&gt;=$P$9),$O$9,AND(H27&lt;=$Q$10,H27&gt;=$P$10),$O$10,AND(H27&lt;=$Q$11,H27&gt;=$P$11),$O$11,AND(H27&lt;=$Q$12,H27&gt;=$P$12),$O$12,AND(H27&lt;=$Q$13,H27&gt;=$P$13),$O$13)</f>
        <v>25</v>
      </c>
    </row>
    <row r="28" spans="1:11" x14ac:dyDescent="0.25">
      <c r="A28" t="str">
        <f t="shared" si="0"/>
        <v>WÓJCIK Andżelika</v>
      </c>
      <c r="B28" t="s">
        <v>105</v>
      </c>
      <c r="C28" t="s">
        <v>136</v>
      </c>
      <c r="D28">
        <v>2025</v>
      </c>
      <c r="E28" t="s">
        <v>88</v>
      </c>
      <c r="F28" t="s">
        <v>137</v>
      </c>
      <c r="G28" t="s">
        <v>138</v>
      </c>
      <c r="H28" s="9">
        <v>35377</v>
      </c>
      <c r="I28" t="s">
        <v>125</v>
      </c>
      <c r="J28" s="7" t="str">
        <f>_xlfn.TEXTJOIN(,1,Licencje[[#This Row],[Płeć]],Licencje[[#This Row],[Kat rob]])</f>
        <v>K25</v>
      </c>
      <c r="K28" cm="1">
        <f t="array" ref="K28">_xlfn.IFS(AND(H28&lt;=$Q$2,H28&gt;=$P$2),$O$2,AND(H28&lt;=$Q$3,H28&gt;=$P$3),$O$3,AND(H28&lt;=$Q$4,H28&gt;=$P$4),$O$4,AND(H28&lt;=$Q$5,H28&gt;=$P$5),$O$5,AND(H28&lt;=$Q$6,H28&gt;=$P$6),$O$6,AND(H28&lt;=$Q$7,H28&gt;=$P$7),$O$7,AND(H28&lt;=$Q$8,H28&gt;=$P$8),$O$8,AND(H28&lt;=$Q$9,H28&gt;=$P$9),$O$9,AND(H28&lt;=$Q$10,H28&gt;=$P$10),$O$10,AND(H28&lt;=$Q$11,H28&gt;=$P$11),$O$11,AND(H28&lt;=$Q$12,H28&gt;=$P$12),$O$12,AND(H28&lt;=$Q$13,H28&gt;=$P$13),$O$13)</f>
        <v>25</v>
      </c>
    </row>
    <row r="29" spans="1:11" x14ac:dyDescent="0.25">
      <c r="A29" t="str">
        <f t="shared" si="0"/>
        <v>ŁUKASZEWICZ Przemysław</v>
      </c>
      <c r="B29" t="s">
        <v>86</v>
      </c>
      <c r="C29" t="s">
        <v>139</v>
      </c>
      <c r="D29">
        <v>2025</v>
      </c>
      <c r="E29" t="s">
        <v>88</v>
      </c>
      <c r="F29" t="s">
        <v>140</v>
      </c>
      <c r="G29" t="s">
        <v>141</v>
      </c>
      <c r="H29" s="9">
        <v>28662</v>
      </c>
      <c r="I29" t="s">
        <v>142</v>
      </c>
      <c r="J29" s="7" t="str">
        <f>_xlfn.TEXTJOIN(,1,Licencje[[#This Row],[Płeć]],Licencje[[#This Row],[Kat rob]])</f>
        <v>M45</v>
      </c>
      <c r="K29" cm="1">
        <f t="array" ref="K29">_xlfn.IFS(AND(H29&lt;=$Q$2,H29&gt;=$P$2),$O$2,AND(H29&lt;=$Q$3,H29&gt;=$P$3),$O$3,AND(H29&lt;=$Q$4,H29&gt;=$P$4),$O$4,AND(H29&lt;=$Q$5,H29&gt;=$P$5),$O$5,AND(H29&lt;=$Q$6,H29&gt;=$P$6),$O$6,AND(H29&lt;=$Q$7,H29&gt;=$P$7),$O$7,AND(H29&lt;=$Q$8,H29&gt;=$P$8),$O$8,AND(H29&lt;=$Q$9,H29&gt;=$P$9),$O$9,AND(H29&lt;=$Q$10,H29&gt;=$P$10),$O$10,AND(H29&lt;=$Q$11,H29&gt;=$P$11),$O$11,AND(H29&lt;=$Q$12,H29&gt;=$P$12),$O$12,AND(H29&lt;=$Q$13,H29&gt;=$P$13),$O$13)</f>
        <v>45</v>
      </c>
    </row>
    <row r="30" spans="1:11" x14ac:dyDescent="0.25">
      <c r="A30" t="str">
        <f t="shared" si="0"/>
        <v>WRÓBLEWSKI Tomasz</v>
      </c>
      <c r="B30" t="s">
        <v>86</v>
      </c>
      <c r="C30" t="s">
        <v>349</v>
      </c>
      <c r="D30">
        <v>2025</v>
      </c>
      <c r="E30" t="s">
        <v>88</v>
      </c>
      <c r="F30" t="s">
        <v>350</v>
      </c>
      <c r="G30" t="s">
        <v>351</v>
      </c>
      <c r="H30" s="9">
        <v>31101</v>
      </c>
      <c r="I30" t="s">
        <v>352</v>
      </c>
      <c r="J30" s="7" t="str">
        <f>_xlfn.TEXTJOIN(,1,Licencje[[#This Row],[Płeć]],Licencje[[#This Row],[Kat rob]])</f>
        <v>M40</v>
      </c>
      <c r="K30" cm="1">
        <f t="array" ref="K30">_xlfn.IFS(AND(H30&lt;=$Q$2,H30&gt;=$P$2),$O$2,AND(H30&lt;=$Q$3,H30&gt;=$P$3),$O$3,AND(H30&lt;=$Q$4,H30&gt;=$P$4),$O$4,AND(H30&lt;=$Q$5,H30&gt;=$P$5),$O$5,AND(H30&lt;=$Q$6,H30&gt;=$P$6),$O$6,AND(H30&lt;=$Q$7,H30&gt;=$P$7),$O$7,AND(H30&lt;=$Q$8,H30&gt;=$P$8),$O$8,AND(H30&lt;=$Q$9,H30&gt;=$P$9),$O$9,AND(H30&lt;=$Q$10,H30&gt;=$P$10),$O$10,AND(H30&lt;=$Q$11,H30&gt;=$P$11),$O$11,AND(H30&lt;=$Q$12,H30&gt;=$P$12),$O$12,AND(H30&lt;=$Q$13,H30&gt;=$P$13),$O$13)</f>
        <v>40</v>
      </c>
    </row>
    <row r="31" spans="1:11" x14ac:dyDescent="0.25">
      <c r="A31" t="str">
        <f t="shared" si="0"/>
        <v>SZTAFA Tomasz</v>
      </c>
      <c r="B31" t="s">
        <v>86</v>
      </c>
      <c r="C31" t="s">
        <v>353</v>
      </c>
      <c r="D31">
        <v>2025</v>
      </c>
      <c r="E31" t="s">
        <v>88</v>
      </c>
      <c r="F31" t="s">
        <v>354</v>
      </c>
      <c r="G31" t="s">
        <v>351</v>
      </c>
      <c r="H31" s="9">
        <v>27980</v>
      </c>
      <c r="I31" t="s">
        <v>352</v>
      </c>
      <c r="J31" s="7" t="str">
        <f>_xlfn.TEXTJOIN(,1,Licencje[[#This Row],[Płeć]],Licencje[[#This Row],[Kat rob]])</f>
        <v>M45</v>
      </c>
      <c r="K31" cm="1">
        <f t="array" ref="K31">_xlfn.IFS(AND(H31&lt;=$Q$2,H31&gt;=$P$2),$O$2,AND(H31&lt;=$Q$3,H31&gt;=$P$3),$O$3,AND(H31&lt;=$Q$4,H31&gt;=$P$4),$O$4,AND(H31&lt;=$Q$5,H31&gt;=$P$5),$O$5,AND(H31&lt;=$Q$6,H31&gt;=$P$6),$O$6,AND(H31&lt;=$Q$7,H31&gt;=$P$7),$O$7,AND(H31&lt;=$Q$8,H31&gt;=$P$8),$O$8,AND(H31&lt;=$Q$9,H31&gt;=$P$9),$O$9,AND(H31&lt;=$Q$10,H31&gt;=$P$10),$O$10,AND(H31&lt;=$Q$11,H31&gt;=$P$11),$O$11,AND(H31&lt;=$Q$12,H31&gt;=$P$12),$O$12,AND(H31&lt;=$Q$13,H31&gt;=$P$13),$O$13)</f>
        <v>45</v>
      </c>
    </row>
    <row r="32" spans="1:11" x14ac:dyDescent="0.25">
      <c r="A32" t="str">
        <f t="shared" si="0"/>
        <v>DRZYMAŁA Katarzyna</v>
      </c>
      <c r="B32" t="s">
        <v>105</v>
      </c>
      <c r="C32" t="s">
        <v>144</v>
      </c>
      <c r="D32">
        <v>2025</v>
      </c>
      <c r="E32" t="s">
        <v>88</v>
      </c>
      <c r="F32" t="s">
        <v>145</v>
      </c>
      <c r="G32" t="s">
        <v>146</v>
      </c>
      <c r="H32" s="9">
        <v>35807</v>
      </c>
      <c r="I32" t="s">
        <v>147</v>
      </c>
      <c r="J32" s="7" t="str">
        <f>_xlfn.TEXTJOIN(,1,Licencje[[#This Row],[Płeć]],Licencje[[#This Row],[Kat rob]])</f>
        <v>K25</v>
      </c>
      <c r="K32" cm="1">
        <f t="array" ref="K32">_xlfn.IFS(AND(H32&lt;=$Q$2,H32&gt;=$P$2),$O$2,AND(H32&lt;=$Q$3,H32&gt;=$P$3),$O$3,AND(H32&lt;=$Q$4,H32&gt;=$P$4),$O$4,AND(H32&lt;=$Q$5,H32&gt;=$P$5),$O$5,AND(H32&lt;=$Q$6,H32&gt;=$P$6),$O$6,AND(H32&lt;=$Q$7,H32&gt;=$P$7),$O$7,AND(H32&lt;=$Q$8,H32&gt;=$P$8),$O$8,AND(H32&lt;=$Q$9,H32&gt;=$P$9),$O$9,AND(H32&lt;=$Q$10,H32&gt;=$P$10),$O$10,AND(H32&lt;=$Q$11,H32&gt;=$P$11),$O$11,AND(H32&lt;=$Q$12,H32&gt;=$P$12),$O$12,AND(H32&lt;=$Q$13,H32&gt;=$P$13),$O$13)</f>
        <v>25</v>
      </c>
    </row>
    <row r="33" spans="1:11" x14ac:dyDescent="0.25">
      <c r="A33" t="str">
        <f t="shared" si="0"/>
        <v>JAWORSKA Hanna</v>
      </c>
      <c r="B33" t="s">
        <v>105</v>
      </c>
      <c r="C33" t="s">
        <v>148</v>
      </c>
      <c r="D33">
        <v>2025</v>
      </c>
      <c r="E33" t="s">
        <v>88</v>
      </c>
      <c r="F33" t="s">
        <v>149</v>
      </c>
      <c r="G33" t="s">
        <v>150</v>
      </c>
      <c r="H33" s="9">
        <v>34602</v>
      </c>
      <c r="I33" t="s">
        <v>147</v>
      </c>
      <c r="J33" s="7" t="str">
        <f>_xlfn.TEXTJOIN(,1,Licencje[[#This Row],[Płeć]],Licencje[[#This Row],[Kat rob]])</f>
        <v>K30</v>
      </c>
      <c r="K33" cm="1">
        <f t="array" ref="K33">_xlfn.IFS(AND(H33&lt;=$Q$2,H33&gt;=$P$2),$O$2,AND(H33&lt;=$Q$3,H33&gt;=$P$3),$O$3,AND(H33&lt;=$Q$4,H33&gt;=$P$4),$O$4,AND(H33&lt;=$Q$5,H33&gt;=$P$5),$O$5,AND(H33&lt;=$Q$6,H33&gt;=$P$6),$O$6,AND(H33&lt;=$Q$7,H33&gt;=$P$7),$O$7,AND(H33&lt;=$Q$8,H33&gt;=$P$8),$O$8,AND(H33&lt;=$Q$9,H33&gt;=$P$9),$O$9,AND(H33&lt;=$Q$10,H33&gt;=$P$10),$O$10,AND(H33&lt;=$Q$11,H33&gt;=$P$11),$O$11,AND(H33&lt;=$Q$12,H33&gt;=$P$12),$O$12,AND(H33&lt;=$Q$13,H33&gt;=$P$13),$O$13)</f>
        <v>30</v>
      </c>
    </row>
    <row r="34" spans="1:11" x14ac:dyDescent="0.25">
      <c r="A34" t="str">
        <f t="shared" ref="A34:A65" si="3">_xlfn.TEXTJOIN(" ",1,F34,G34)</f>
        <v>DRZYMAŁA-GÓŹDŹ Aleksandra</v>
      </c>
      <c r="B34" t="s">
        <v>105</v>
      </c>
      <c r="C34" t="s">
        <v>151</v>
      </c>
      <c r="D34">
        <v>2025</v>
      </c>
      <c r="E34" t="s">
        <v>88</v>
      </c>
      <c r="F34" t="s">
        <v>152</v>
      </c>
      <c r="G34" t="s">
        <v>153</v>
      </c>
      <c r="H34" s="9">
        <v>34342</v>
      </c>
      <c r="I34" t="s">
        <v>147</v>
      </c>
      <c r="J34" s="7" t="str">
        <f>_xlfn.TEXTJOIN(,1,Licencje[[#This Row],[Płeć]],Licencje[[#This Row],[Kat rob]])</f>
        <v>K30</v>
      </c>
      <c r="K34" cm="1">
        <f t="array" ref="K34">_xlfn.IFS(AND(H34&lt;=$Q$2,H34&gt;=$P$2),$O$2,AND(H34&lt;=$Q$3,H34&gt;=$P$3),$O$3,AND(H34&lt;=$Q$4,H34&gt;=$P$4),$O$4,AND(H34&lt;=$Q$5,H34&gt;=$P$5),$O$5,AND(H34&lt;=$Q$6,H34&gt;=$P$6),$O$6,AND(H34&lt;=$Q$7,H34&gt;=$P$7),$O$7,AND(H34&lt;=$Q$8,H34&gt;=$P$8),$O$8,AND(H34&lt;=$Q$9,H34&gt;=$P$9),$O$9,AND(H34&lt;=$Q$10,H34&gt;=$P$10),$O$10,AND(H34&lt;=$Q$11,H34&gt;=$P$11),$O$11,AND(H34&lt;=$Q$12,H34&gt;=$P$12),$O$12,AND(H34&lt;=$Q$13,H34&gt;=$P$13),$O$13)</f>
        <v>30</v>
      </c>
    </row>
    <row r="35" spans="1:11" x14ac:dyDescent="0.25">
      <c r="A35" t="str">
        <f t="shared" si="3"/>
        <v>GŁUCHOWSKA Aneta</v>
      </c>
      <c r="B35" t="s">
        <v>105</v>
      </c>
      <c r="C35" t="s">
        <v>319</v>
      </c>
      <c r="D35">
        <v>2025</v>
      </c>
      <c r="E35" t="s">
        <v>88</v>
      </c>
      <c r="F35" t="s">
        <v>320</v>
      </c>
      <c r="G35" t="s">
        <v>321</v>
      </c>
      <c r="H35" s="9">
        <v>29754</v>
      </c>
      <c r="I35" t="s">
        <v>143</v>
      </c>
      <c r="J35" s="7" t="str">
        <f>_xlfn.TEXTJOIN(,1,Licencje[[#This Row],[Płeć]],Licencje[[#This Row],[Kat rob]])</f>
        <v>K40</v>
      </c>
      <c r="K35" cm="1">
        <f t="array" ref="K35">_xlfn.IFS(AND(H35&lt;=$Q$2,H35&gt;=$P$2),$O$2,AND(H35&lt;=$Q$3,H35&gt;=$P$3),$O$3,AND(H35&lt;=$Q$4,H35&gt;=$P$4),$O$4,AND(H35&lt;=$Q$5,H35&gt;=$P$5),$O$5,AND(H35&lt;=$Q$6,H35&gt;=$P$6),$O$6,AND(H35&lt;=$Q$7,H35&gt;=$P$7),$O$7,AND(H35&lt;=$Q$8,H35&gt;=$P$8),$O$8,AND(H35&lt;=$Q$9,H35&gt;=$P$9),$O$9,AND(H35&lt;=$Q$10,H35&gt;=$P$10),$O$10,AND(H35&lt;=$Q$11,H35&gt;=$P$11),$O$11,AND(H35&lt;=$Q$12,H35&gt;=$P$12),$O$12,AND(H35&lt;=$Q$13,H35&gt;=$P$13),$O$13)</f>
        <v>40</v>
      </c>
    </row>
    <row r="36" spans="1:11" x14ac:dyDescent="0.25">
      <c r="A36" t="str">
        <f t="shared" si="3"/>
        <v>KONOPKO Karolina</v>
      </c>
      <c r="B36" t="s">
        <v>105</v>
      </c>
      <c r="C36" t="s">
        <v>157</v>
      </c>
      <c r="D36">
        <v>2025</v>
      </c>
      <c r="E36" t="s">
        <v>88</v>
      </c>
      <c r="F36" t="s">
        <v>158</v>
      </c>
      <c r="G36" t="s">
        <v>159</v>
      </c>
      <c r="H36" s="9">
        <v>31592</v>
      </c>
      <c r="I36" t="s">
        <v>143</v>
      </c>
      <c r="J36" s="7" t="str">
        <f>_xlfn.TEXTJOIN(,1,Licencje[[#This Row],[Płeć]],Licencje[[#This Row],[Kat rob]])</f>
        <v>K35</v>
      </c>
      <c r="K36" cm="1">
        <f t="array" ref="K36">_xlfn.IFS(AND(H36&lt;=$Q$2,H36&gt;=$P$2),$O$2,AND(H36&lt;=$Q$3,H36&gt;=$P$3),$O$3,AND(H36&lt;=$Q$4,H36&gt;=$P$4),$O$4,AND(H36&lt;=$Q$5,H36&gt;=$P$5),$O$5,AND(H36&lt;=$Q$6,H36&gt;=$P$6),$O$6,AND(H36&lt;=$Q$7,H36&gt;=$P$7),$O$7,AND(H36&lt;=$Q$8,H36&gt;=$P$8),$O$8,AND(H36&lt;=$Q$9,H36&gt;=$P$9),$O$9,AND(H36&lt;=$Q$10,H36&gt;=$P$10),$O$10,AND(H36&lt;=$Q$11,H36&gt;=$P$11),$O$11,AND(H36&lt;=$Q$12,H36&gt;=$P$12),$O$12,AND(H36&lt;=$Q$13,H36&gt;=$P$13),$O$13)</f>
        <v>35</v>
      </c>
    </row>
    <row r="37" spans="1:11" x14ac:dyDescent="0.25">
      <c r="A37" t="str">
        <f t="shared" si="3"/>
        <v>WOJNOWSKI Marcin</v>
      </c>
      <c r="B37" t="s">
        <v>86</v>
      </c>
      <c r="C37" t="s">
        <v>160</v>
      </c>
      <c r="D37">
        <v>2025</v>
      </c>
      <c r="E37" t="s">
        <v>88</v>
      </c>
      <c r="F37" t="s">
        <v>161</v>
      </c>
      <c r="G37" t="s">
        <v>135</v>
      </c>
      <c r="H37" s="9">
        <v>30276</v>
      </c>
      <c r="I37" t="s">
        <v>143</v>
      </c>
      <c r="J37" s="7" t="str">
        <f>_xlfn.TEXTJOIN(,1,Licencje[[#This Row],[Płeć]],Licencje[[#This Row],[Kat rob]])</f>
        <v>M40</v>
      </c>
      <c r="K37" cm="1">
        <f t="array" ref="K37">_xlfn.IFS(AND(H37&lt;=$Q$2,H37&gt;=$P$2),$O$2,AND(H37&lt;=$Q$3,H37&gt;=$P$3),$O$3,AND(H37&lt;=$Q$4,H37&gt;=$P$4),$O$4,AND(H37&lt;=$Q$5,H37&gt;=$P$5),$O$5,AND(H37&lt;=$Q$6,H37&gt;=$P$6),$O$6,AND(H37&lt;=$Q$7,H37&gt;=$P$7),$O$7,AND(H37&lt;=$Q$8,H37&gt;=$P$8),$O$8,AND(H37&lt;=$Q$9,H37&gt;=$P$9),$O$9,AND(H37&lt;=$Q$10,H37&gt;=$P$10),$O$10,AND(H37&lt;=$Q$11,H37&gt;=$P$11),$O$11,AND(H37&lt;=$Q$12,H37&gt;=$P$12),$O$12,AND(H37&lt;=$Q$13,H37&gt;=$P$13),$O$13)</f>
        <v>40</v>
      </c>
    </row>
    <row r="38" spans="1:11" x14ac:dyDescent="0.25">
      <c r="A38" t="str">
        <f t="shared" si="3"/>
        <v>BOREK Magdalena</v>
      </c>
      <c r="B38" t="s">
        <v>105</v>
      </c>
      <c r="C38" t="s">
        <v>355</v>
      </c>
      <c r="D38">
        <v>2025</v>
      </c>
      <c r="E38" t="s">
        <v>88</v>
      </c>
      <c r="F38" t="s">
        <v>356</v>
      </c>
      <c r="G38" t="s">
        <v>108</v>
      </c>
      <c r="H38" s="9">
        <v>33569</v>
      </c>
      <c r="I38" t="s">
        <v>142</v>
      </c>
      <c r="J38" s="7" t="str">
        <f>_xlfn.TEXTJOIN(,1,Licencje[[#This Row],[Płeć]],Licencje[[#This Row],[Kat rob]])</f>
        <v>K30</v>
      </c>
      <c r="K38" cm="1">
        <f t="array" ref="K38">_xlfn.IFS(AND(H38&lt;=$Q$2,H38&gt;=$P$2),$O$2,AND(H38&lt;=$Q$3,H38&gt;=$P$3),$O$3,AND(H38&lt;=$Q$4,H38&gt;=$P$4),$O$4,AND(H38&lt;=$Q$5,H38&gt;=$P$5),$O$5,AND(H38&lt;=$Q$6,H38&gt;=$P$6),$O$6,AND(H38&lt;=$Q$7,H38&gt;=$P$7),$O$7,AND(H38&lt;=$Q$8,H38&gt;=$P$8),$O$8,AND(H38&lt;=$Q$9,H38&gt;=$P$9),$O$9,AND(H38&lt;=$Q$10,H38&gt;=$P$10),$O$10,AND(H38&lt;=$Q$11,H38&gt;=$P$11),$O$11,AND(H38&lt;=$Q$12,H38&gt;=$P$12),$O$12,AND(H38&lt;=$Q$13,H38&gt;=$P$13),$O$13)</f>
        <v>30</v>
      </c>
    </row>
    <row r="39" spans="1:11" x14ac:dyDescent="0.25">
      <c r="A39" t="str">
        <f t="shared" si="3"/>
        <v>MICHALSKI Piotr</v>
      </c>
      <c r="B39" t="s">
        <v>86</v>
      </c>
      <c r="C39" t="s">
        <v>162</v>
      </c>
      <c r="D39">
        <v>2025</v>
      </c>
      <c r="E39" t="s">
        <v>88</v>
      </c>
      <c r="F39" t="s">
        <v>163</v>
      </c>
      <c r="G39" t="s">
        <v>102</v>
      </c>
      <c r="H39" s="9">
        <v>34542</v>
      </c>
      <c r="I39" t="s">
        <v>164</v>
      </c>
      <c r="J39" s="7" t="str">
        <f>_xlfn.TEXTJOIN(,1,Licencje[[#This Row],[Płeć]],Licencje[[#This Row],[Kat rob]])</f>
        <v>M30</v>
      </c>
      <c r="K39" cm="1">
        <f t="array" ref="K39">_xlfn.IFS(AND(H39&lt;=$Q$2,H39&gt;=$P$2),$O$2,AND(H39&lt;=$Q$3,H39&gt;=$P$3),$O$3,AND(H39&lt;=$Q$4,H39&gt;=$P$4),$O$4,AND(H39&lt;=$Q$5,H39&gt;=$P$5),$O$5,AND(H39&lt;=$Q$6,H39&gt;=$P$6),$O$6,AND(H39&lt;=$Q$7,H39&gt;=$P$7),$O$7,AND(H39&lt;=$Q$8,H39&gt;=$P$8),$O$8,AND(H39&lt;=$Q$9,H39&gt;=$P$9),$O$9,AND(H39&lt;=$Q$10,H39&gt;=$P$10),$O$10,AND(H39&lt;=$Q$11,H39&gt;=$P$11),$O$11,AND(H39&lt;=$Q$12,H39&gt;=$P$12),$O$12,AND(H39&lt;=$Q$13,H39&gt;=$P$13),$O$13)</f>
        <v>30</v>
      </c>
    </row>
    <row r="40" spans="1:11" x14ac:dyDescent="0.25">
      <c r="A40" t="str">
        <f t="shared" si="3"/>
        <v>ZĘBALA Krzysztof</v>
      </c>
      <c r="B40" t="s">
        <v>86</v>
      </c>
      <c r="C40" t="s">
        <v>165</v>
      </c>
      <c r="D40">
        <v>2025</v>
      </c>
      <c r="E40" t="s">
        <v>88</v>
      </c>
      <c r="F40" t="s">
        <v>166</v>
      </c>
      <c r="G40" t="s">
        <v>167</v>
      </c>
      <c r="H40" s="9">
        <v>27557</v>
      </c>
      <c r="I40" t="s">
        <v>95</v>
      </c>
      <c r="J40" s="7" t="str">
        <f>_xlfn.TEXTJOIN(,1,Licencje[[#This Row],[Płeć]],Licencje[[#This Row],[Kat rob]])</f>
        <v>M50</v>
      </c>
      <c r="K40" cm="1">
        <f t="array" ref="K40">_xlfn.IFS(AND(H40&lt;=$Q$2,H40&gt;=$P$2),$O$2,AND(H40&lt;=$Q$3,H40&gt;=$P$3),$O$3,AND(H40&lt;=$Q$4,H40&gt;=$P$4),$O$4,AND(H40&lt;=$Q$5,H40&gt;=$P$5),$O$5,AND(H40&lt;=$Q$6,H40&gt;=$P$6),$O$6,AND(H40&lt;=$Q$7,H40&gt;=$P$7),$O$7,AND(H40&lt;=$Q$8,H40&gt;=$P$8),$O$8,AND(H40&lt;=$Q$9,H40&gt;=$P$9),$O$9,AND(H40&lt;=$Q$10,H40&gt;=$P$10),$O$10,AND(H40&lt;=$Q$11,H40&gt;=$P$11),$O$11,AND(H40&lt;=$Q$12,H40&gt;=$P$12),$O$12,AND(H40&lt;=$Q$13,H40&gt;=$P$13),$O$13)</f>
        <v>50</v>
      </c>
    </row>
    <row r="41" spans="1:11" x14ac:dyDescent="0.25">
      <c r="A41" t="str">
        <f t="shared" si="3"/>
        <v>SELLIER Diane</v>
      </c>
      <c r="B41" t="s">
        <v>86</v>
      </c>
      <c r="C41" t="s">
        <v>357</v>
      </c>
      <c r="D41">
        <v>2025</v>
      </c>
      <c r="E41" t="s">
        <v>88</v>
      </c>
      <c r="F41" t="s">
        <v>358</v>
      </c>
      <c r="G41" t="s">
        <v>359</v>
      </c>
      <c r="H41" s="9">
        <v>37101</v>
      </c>
      <c r="I41" t="s">
        <v>103</v>
      </c>
      <c r="J41" s="7" t="e">
        <f>_xlfn.TEXTJOIN(,1,Licencje[[#This Row],[Płeć]],Licencje[[#This Row],[Kat rob]])</f>
        <v>#N/A</v>
      </c>
      <c r="K41" t="e" cm="1">
        <f t="array" ref="K41">_xlfn.IFS(AND(H41&lt;=$Q$2,H41&gt;=$P$2),$O$2,AND(H41&lt;=$Q$3,H41&gt;=$P$3),$O$3,AND(H41&lt;=$Q$4,H41&gt;=$P$4),$O$4,AND(H41&lt;=$Q$5,H41&gt;=$P$5),$O$5,AND(H41&lt;=$Q$6,H41&gt;=$P$6),$O$6,AND(H41&lt;=$Q$7,H41&gt;=$P$7),$O$7,AND(H41&lt;=$Q$8,H41&gt;=$P$8),$O$8,AND(H41&lt;=$Q$9,H41&gt;=$P$9),$O$9,AND(H41&lt;=$Q$10,H41&gt;=$P$10),$O$10,AND(H41&lt;=$Q$11,H41&gt;=$P$11),$O$11,AND(H41&lt;=$Q$12,H41&gt;=$P$12),$O$12,AND(H41&lt;=$Q$13,H41&gt;=$P$13),$O$13)</f>
        <v>#N/A</v>
      </c>
    </row>
    <row r="42" spans="1:11" x14ac:dyDescent="0.25">
      <c r="A42" t="str">
        <f t="shared" si="3"/>
        <v>SELLIER Kamila</v>
      </c>
      <c r="B42" t="s">
        <v>105</v>
      </c>
      <c r="C42" t="s">
        <v>168</v>
      </c>
      <c r="D42">
        <v>2025</v>
      </c>
      <c r="E42" t="s">
        <v>88</v>
      </c>
      <c r="F42" t="s">
        <v>358</v>
      </c>
      <c r="G42" t="s">
        <v>169</v>
      </c>
      <c r="H42" s="9">
        <v>36628</v>
      </c>
      <c r="I42" t="s">
        <v>103</v>
      </c>
      <c r="J42" s="7" t="str">
        <f>_xlfn.TEXTJOIN(,1,Licencje[[#This Row],[Płeć]],Licencje[[#This Row],[Kat rob]])</f>
        <v>K25</v>
      </c>
      <c r="K42" cm="1">
        <f t="array" ref="K42">_xlfn.IFS(AND(H42&lt;=$Q$2,H42&gt;=$P$2),$O$2,AND(H42&lt;=$Q$3,H42&gt;=$P$3),$O$3,AND(H42&lt;=$Q$4,H42&gt;=$P$4),$O$4,AND(H42&lt;=$Q$5,H42&gt;=$P$5),$O$5,AND(H42&lt;=$Q$6,H42&gt;=$P$6),$O$6,AND(H42&lt;=$Q$7,H42&gt;=$P$7),$O$7,AND(H42&lt;=$Q$8,H42&gt;=$P$8),$O$8,AND(H42&lt;=$Q$9,H42&gt;=$P$9),$O$9,AND(H42&lt;=$Q$10,H42&gt;=$P$10),$O$10,AND(H42&lt;=$Q$11,H42&gt;=$P$11),$O$11,AND(H42&lt;=$Q$12,H42&gt;=$P$12),$O$12,AND(H42&lt;=$Q$13,H42&gt;=$P$13),$O$13)</f>
        <v>25</v>
      </c>
    </row>
    <row r="43" spans="1:11" x14ac:dyDescent="0.25">
      <c r="A43" t="str">
        <f t="shared" si="3"/>
        <v>PIOTROWSKA Olga</v>
      </c>
      <c r="B43" t="s">
        <v>105</v>
      </c>
      <c r="C43" t="s">
        <v>170</v>
      </c>
      <c r="D43">
        <v>2025</v>
      </c>
      <c r="E43" t="s">
        <v>88</v>
      </c>
      <c r="F43" t="s">
        <v>171</v>
      </c>
      <c r="G43" t="s">
        <v>172</v>
      </c>
      <c r="H43" s="9">
        <v>36437</v>
      </c>
      <c r="I43" t="s">
        <v>164</v>
      </c>
      <c r="J43" s="7" t="str">
        <f>_xlfn.TEXTJOIN(,1,Licencje[[#This Row],[Płeć]],Licencje[[#This Row],[Kat rob]])</f>
        <v>K25</v>
      </c>
      <c r="K43" cm="1">
        <f t="array" ref="K43">_xlfn.IFS(AND(H43&lt;=$Q$2,H43&gt;=$P$2),$O$2,AND(H43&lt;=$Q$3,H43&gt;=$P$3),$O$3,AND(H43&lt;=$Q$4,H43&gt;=$P$4),$O$4,AND(H43&lt;=$Q$5,H43&gt;=$P$5),$O$5,AND(H43&lt;=$Q$6,H43&gt;=$P$6),$O$6,AND(H43&lt;=$Q$7,H43&gt;=$P$7),$O$7,AND(H43&lt;=$Q$8,H43&gt;=$P$8),$O$8,AND(H43&lt;=$Q$9,H43&gt;=$P$9),$O$9,AND(H43&lt;=$Q$10,H43&gt;=$P$10),$O$10,AND(H43&lt;=$Q$11,H43&gt;=$P$11),$O$11,AND(H43&lt;=$Q$12,H43&gt;=$P$12),$O$12,AND(H43&lt;=$Q$13,H43&gt;=$P$13),$O$13)</f>
        <v>25</v>
      </c>
    </row>
    <row r="44" spans="1:11" x14ac:dyDescent="0.25">
      <c r="A44" t="str">
        <f t="shared" si="3"/>
        <v>WOJTASIK Iga</v>
      </c>
      <c r="B44" t="s">
        <v>105</v>
      </c>
      <c r="C44" t="s">
        <v>173</v>
      </c>
      <c r="D44">
        <v>2025</v>
      </c>
      <c r="E44" t="s">
        <v>88</v>
      </c>
      <c r="F44" t="s">
        <v>174</v>
      </c>
      <c r="G44" t="s">
        <v>175</v>
      </c>
      <c r="H44" s="9">
        <v>36705</v>
      </c>
      <c r="I44" t="s">
        <v>164</v>
      </c>
      <c r="J44" s="7" t="str">
        <f>_xlfn.TEXTJOIN(,1,Licencje[[#This Row],[Płeć]],Licencje[[#This Row],[Kat rob]])</f>
        <v>K25</v>
      </c>
      <c r="K44" cm="1">
        <f t="array" ref="K44">_xlfn.IFS(AND(H44&lt;=$Q$2,H44&gt;=$P$2),$O$2,AND(H44&lt;=$Q$3,H44&gt;=$P$3),$O$3,AND(H44&lt;=$Q$4,H44&gt;=$P$4),$O$4,AND(H44&lt;=$Q$5,H44&gt;=$P$5),$O$5,AND(H44&lt;=$Q$6,H44&gt;=$P$6),$O$6,AND(H44&lt;=$Q$7,H44&gt;=$P$7),$O$7,AND(H44&lt;=$Q$8,H44&gt;=$P$8),$O$8,AND(H44&lt;=$Q$9,H44&gt;=$P$9),$O$9,AND(H44&lt;=$Q$10,H44&gt;=$P$10),$O$10,AND(H44&lt;=$Q$11,H44&gt;=$P$11),$O$11,AND(H44&lt;=$Q$12,H44&gt;=$P$12),$O$12,AND(H44&lt;=$Q$13,H44&gt;=$P$13),$O$13)</f>
        <v>25</v>
      </c>
    </row>
    <row r="45" spans="1:11" x14ac:dyDescent="0.25">
      <c r="A45" t="str">
        <f t="shared" si="3"/>
        <v>MAZUR Nikola</v>
      </c>
      <c r="B45" t="s">
        <v>105</v>
      </c>
      <c r="C45" t="s">
        <v>176</v>
      </c>
      <c r="D45">
        <v>2025</v>
      </c>
      <c r="E45" t="s">
        <v>88</v>
      </c>
      <c r="F45" t="s">
        <v>177</v>
      </c>
      <c r="G45" t="s">
        <v>178</v>
      </c>
      <c r="H45" s="9">
        <v>35008</v>
      </c>
      <c r="I45" t="s">
        <v>103</v>
      </c>
      <c r="J45" s="7" t="str">
        <f>_xlfn.TEXTJOIN(,1,Licencje[[#This Row],[Płeć]],Licencje[[#This Row],[Kat rob]])</f>
        <v>K25</v>
      </c>
      <c r="K45" cm="1">
        <f t="array" ref="K45">_xlfn.IFS(AND(H45&lt;=$Q$2,H45&gt;=$P$2),$O$2,AND(H45&lt;=$Q$3,H45&gt;=$P$3),$O$3,AND(H45&lt;=$Q$4,H45&gt;=$P$4),$O$4,AND(H45&lt;=$Q$5,H45&gt;=$P$5),$O$5,AND(H45&lt;=$Q$6,H45&gt;=$P$6),$O$6,AND(H45&lt;=$Q$7,H45&gt;=$P$7),$O$7,AND(H45&lt;=$Q$8,H45&gt;=$P$8),$O$8,AND(H45&lt;=$Q$9,H45&gt;=$P$9),$O$9,AND(H45&lt;=$Q$10,H45&gt;=$P$10),$O$10,AND(H45&lt;=$Q$11,H45&gt;=$P$11),$O$11,AND(H45&lt;=$Q$12,H45&gt;=$P$12),$O$12,AND(H45&lt;=$Q$13,H45&gt;=$P$13),$O$13)</f>
        <v>25</v>
      </c>
    </row>
    <row r="46" spans="1:11" x14ac:dyDescent="0.25">
      <c r="A46" t="str">
        <f t="shared" si="3"/>
        <v>OFICJALSKI Gaweł</v>
      </c>
      <c r="B46" t="s">
        <v>86</v>
      </c>
      <c r="C46" t="s">
        <v>180</v>
      </c>
      <c r="D46">
        <v>2025</v>
      </c>
      <c r="E46" t="s">
        <v>88</v>
      </c>
      <c r="F46" t="s">
        <v>181</v>
      </c>
      <c r="G46" t="s">
        <v>182</v>
      </c>
      <c r="H46" s="9">
        <v>36136</v>
      </c>
      <c r="I46" t="s">
        <v>164</v>
      </c>
      <c r="J46" s="7" t="str">
        <f>_xlfn.TEXTJOIN(,1,Licencje[[#This Row],[Płeć]],Licencje[[#This Row],[Kat rob]])</f>
        <v>M25</v>
      </c>
      <c r="K46" cm="1">
        <f t="array" ref="K46">_xlfn.IFS(AND(H46&lt;=$Q$2,H46&gt;=$P$2),$O$2,AND(H46&lt;=$Q$3,H46&gt;=$P$3),$O$3,AND(H46&lt;=$Q$4,H46&gt;=$P$4),$O$4,AND(H46&lt;=$Q$5,H46&gt;=$P$5),$O$5,AND(H46&lt;=$Q$6,H46&gt;=$P$6),$O$6,AND(H46&lt;=$Q$7,H46&gt;=$P$7),$O$7,AND(H46&lt;=$Q$8,H46&gt;=$P$8),$O$8,AND(H46&lt;=$Q$9,H46&gt;=$P$9),$O$9,AND(H46&lt;=$Q$10,H46&gt;=$P$10),$O$10,AND(H46&lt;=$Q$11,H46&gt;=$P$11),$O$11,AND(H46&lt;=$Q$12,H46&gt;=$P$12),$O$12,AND(H46&lt;=$Q$13,H46&gt;=$P$13),$O$13)</f>
        <v>25</v>
      </c>
    </row>
    <row r="47" spans="1:11" x14ac:dyDescent="0.25">
      <c r="A47" t="str">
        <f t="shared" si="3"/>
        <v>BIEDRZYCKI Zbigniew</v>
      </c>
      <c r="B47" t="s">
        <v>86</v>
      </c>
      <c r="C47" t="s">
        <v>185</v>
      </c>
      <c r="D47">
        <v>2025</v>
      </c>
      <c r="E47" t="s">
        <v>88</v>
      </c>
      <c r="F47" t="s">
        <v>186</v>
      </c>
      <c r="G47" t="s">
        <v>187</v>
      </c>
      <c r="H47" s="9">
        <v>20874</v>
      </c>
      <c r="I47" t="s">
        <v>184</v>
      </c>
      <c r="J47" s="7" t="str">
        <f>_xlfn.TEXTJOIN(,1,Licencje[[#This Row],[Płeć]],Licencje[[#This Row],[Kat rob]])</f>
        <v>M65</v>
      </c>
      <c r="K47" cm="1">
        <f t="array" ref="K47">_xlfn.IFS(AND(H47&lt;=$Q$2,H47&gt;=$P$2),$O$2,AND(H47&lt;=$Q$3,H47&gt;=$P$3),$O$3,AND(H47&lt;=$Q$4,H47&gt;=$P$4),$O$4,AND(H47&lt;=$Q$5,H47&gt;=$P$5),$O$5,AND(H47&lt;=$Q$6,H47&gt;=$P$6),$O$6,AND(H47&lt;=$Q$7,H47&gt;=$P$7),$O$7,AND(H47&lt;=$Q$8,H47&gt;=$P$8),$O$8,AND(H47&lt;=$Q$9,H47&gt;=$P$9),$O$9,AND(H47&lt;=$Q$10,H47&gt;=$P$10),$O$10,AND(H47&lt;=$Q$11,H47&gt;=$P$11),$O$11,AND(H47&lt;=$Q$12,H47&gt;=$P$12),$O$12,AND(H47&lt;=$Q$13,H47&gt;=$P$13),$O$13)</f>
        <v>65</v>
      </c>
    </row>
    <row r="48" spans="1:11" x14ac:dyDescent="0.25">
      <c r="A48" t="str">
        <f t="shared" si="3"/>
        <v>FLEJSZER Łukasz</v>
      </c>
      <c r="B48" t="s">
        <v>86</v>
      </c>
      <c r="C48" t="s">
        <v>360</v>
      </c>
      <c r="D48">
        <v>2025</v>
      </c>
      <c r="E48" t="s">
        <v>88</v>
      </c>
      <c r="F48" t="s">
        <v>361</v>
      </c>
      <c r="G48" t="s">
        <v>222</v>
      </c>
      <c r="H48" s="9">
        <v>30535</v>
      </c>
      <c r="I48" t="s">
        <v>104</v>
      </c>
      <c r="J48" s="7" t="str">
        <f>_xlfn.TEXTJOIN(,1,Licencje[[#This Row],[Płeć]],Licencje[[#This Row],[Kat rob]])</f>
        <v>M40</v>
      </c>
      <c r="K48" cm="1">
        <f t="array" ref="K48">_xlfn.IFS(AND(H48&lt;=$Q$2,H48&gt;=$P$2),$O$2,AND(H48&lt;=$Q$3,H48&gt;=$P$3),$O$3,AND(H48&lt;=$Q$4,H48&gt;=$P$4),$O$4,AND(H48&lt;=$Q$5,H48&gt;=$P$5),$O$5,AND(H48&lt;=$Q$6,H48&gt;=$P$6),$O$6,AND(H48&lt;=$Q$7,H48&gt;=$P$7),$O$7,AND(H48&lt;=$Q$8,H48&gt;=$P$8),$O$8,AND(H48&lt;=$Q$9,H48&gt;=$P$9),$O$9,AND(H48&lt;=$Q$10,H48&gt;=$P$10),$O$10,AND(H48&lt;=$Q$11,H48&gt;=$P$11),$O$11,AND(H48&lt;=$Q$12,H48&gt;=$P$12),$O$12,AND(H48&lt;=$Q$13,H48&gt;=$P$13),$O$13)</f>
        <v>40</v>
      </c>
    </row>
    <row r="49" spans="1:11" x14ac:dyDescent="0.25">
      <c r="A49" t="str">
        <f t="shared" si="3"/>
        <v>JAKUBSKI Radosław</v>
      </c>
      <c r="B49" t="s">
        <v>86</v>
      </c>
      <c r="C49" t="s">
        <v>188</v>
      </c>
      <c r="D49">
        <v>2025</v>
      </c>
      <c r="E49" t="s">
        <v>88</v>
      </c>
      <c r="F49" t="s">
        <v>189</v>
      </c>
      <c r="G49" t="s">
        <v>190</v>
      </c>
      <c r="H49" s="9">
        <v>35496</v>
      </c>
      <c r="I49" t="s">
        <v>268</v>
      </c>
      <c r="J49" s="7" t="str">
        <f>_xlfn.TEXTJOIN(,1,Licencje[[#This Row],[Płeć]],Licencje[[#This Row],[Kat rob]])</f>
        <v>M25</v>
      </c>
      <c r="K49" cm="1">
        <f t="array" ref="K49">_xlfn.IFS(AND(H49&lt;=$Q$2,H49&gt;=$P$2),$O$2,AND(H49&lt;=$Q$3,H49&gt;=$P$3),$O$3,AND(H49&lt;=$Q$4,H49&gt;=$P$4),$O$4,AND(H49&lt;=$Q$5,H49&gt;=$P$5),$O$5,AND(H49&lt;=$Q$6,H49&gt;=$P$6),$O$6,AND(H49&lt;=$Q$7,H49&gt;=$P$7),$O$7,AND(H49&lt;=$Q$8,H49&gt;=$P$8),$O$8,AND(H49&lt;=$Q$9,H49&gt;=$P$9),$O$9,AND(H49&lt;=$Q$10,H49&gt;=$P$10),$O$10,AND(H49&lt;=$Q$11,H49&gt;=$P$11),$O$11,AND(H49&lt;=$Q$12,H49&gt;=$P$12),$O$12,AND(H49&lt;=$Q$13,H49&gt;=$P$13),$O$13)</f>
        <v>25</v>
      </c>
    </row>
    <row r="50" spans="1:11" x14ac:dyDescent="0.25">
      <c r="A50" t="str">
        <f t="shared" si="3"/>
        <v>BARAN Martyna</v>
      </c>
      <c r="B50" t="s">
        <v>105</v>
      </c>
      <c r="C50" t="s">
        <v>269</v>
      </c>
      <c r="D50">
        <v>2025</v>
      </c>
      <c r="E50" t="s">
        <v>88</v>
      </c>
      <c r="F50" t="s">
        <v>270</v>
      </c>
      <c r="G50" t="s">
        <v>271</v>
      </c>
      <c r="H50" s="9">
        <v>36941</v>
      </c>
      <c r="I50" t="s">
        <v>258</v>
      </c>
      <c r="J50" s="7" t="e">
        <f>_xlfn.TEXTJOIN(,1,Licencje[[#This Row],[Płeć]],Licencje[[#This Row],[Kat rob]])</f>
        <v>#N/A</v>
      </c>
      <c r="K50" t="e" cm="1">
        <f t="array" ref="K50">_xlfn.IFS(AND(H50&lt;=$Q$2,H50&gt;=$P$2),$O$2,AND(H50&lt;=$Q$3,H50&gt;=$P$3),$O$3,AND(H50&lt;=$Q$4,H50&gt;=$P$4),$O$4,AND(H50&lt;=$Q$5,H50&gt;=$P$5),$O$5,AND(H50&lt;=$Q$6,H50&gt;=$P$6),$O$6,AND(H50&lt;=$Q$7,H50&gt;=$P$7),$O$7,AND(H50&lt;=$Q$8,H50&gt;=$P$8),$O$8,AND(H50&lt;=$Q$9,H50&gt;=$P$9),$O$9,AND(H50&lt;=$Q$10,H50&gt;=$P$10),$O$10,AND(H50&lt;=$Q$11,H50&gt;=$P$11),$O$11,AND(H50&lt;=$Q$12,H50&gt;=$P$12),$O$12,AND(H50&lt;=$Q$13,H50&gt;=$P$13),$O$13)</f>
        <v>#N/A</v>
      </c>
    </row>
    <row r="51" spans="1:11" x14ac:dyDescent="0.25">
      <c r="A51" t="str">
        <f t="shared" si="3"/>
        <v>KARCZEWSKI Karol</v>
      </c>
      <c r="B51" t="s">
        <v>86</v>
      </c>
      <c r="C51" t="s">
        <v>272</v>
      </c>
      <c r="D51">
        <v>2025</v>
      </c>
      <c r="E51" t="s">
        <v>88</v>
      </c>
      <c r="F51" t="s">
        <v>154</v>
      </c>
      <c r="G51" t="s">
        <v>273</v>
      </c>
      <c r="H51" s="9">
        <v>36949</v>
      </c>
      <c r="I51" t="s">
        <v>250</v>
      </c>
      <c r="J51" s="7" t="e">
        <f>_xlfn.TEXTJOIN(,1,Licencje[[#This Row],[Płeć]],Licencje[[#This Row],[Kat rob]])</f>
        <v>#N/A</v>
      </c>
      <c r="K51" t="e" cm="1">
        <f t="array" ref="K51">_xlfn.IFS(AND(H51&lt;=$Q$2,H51&gt;=$P$2),$O$2,AND(H51&lt;=$Q$3,H51&gt;=$P$3),$O$3,AND(H51&lt;=$Q$4,H51&gt;=$P$4),$O$4,AND(H51&lt;=$Q$5,H51&gt;=$P$5),$O$5,AND(H51&lt;=$Q$6,H51&gt;=$P$6),$O$6,AND(H51&lt;=$Q$7,H51&gt;=$P$7),$O$7,AND(H51&lt;=$Q$8,H51&gt;=$P$8),$O$8,AND(H51&lt;=$Q$9,H51&gt;=$P$9),$O$9,AND(H51&lt;=$Q$10,H51&gt;=$P$10),$O$10,AND(H51&lt;=$Q$11,H51&gt;=$P$11),$O$11,AND(H51&lt;=$Q$12,H51&gt;=$P$12),$O$12,AND(H51&lt;=$Q$13,H51&gt;=$P$13),$O$13)</f>
        <v>#N/A</v>
      </c>
    </row>
    <row r="52" spans="1:11" x14ac:dyDescent="0.25">
      <c r="A52" t="str">
        <f t="shared" si="3"/>
        <v>HUSAK Krzysztof</v>
      </c>
      <c r="B52" t="s">
        <v>86</v>
      </c>
      <c r="C52" t="s">
        <v>191</v>
      </c>
      <c r="D52">
        <v>2025</v>
      </c>
      <c r="E52" t="s">
        <v>88</v>
      </c>
      <c r="F52" t="s">
        <v>192</v>
      </c>
      <c r="G52" t="s">
        <v>167</v>
      </c>
      <c r="H52" s="9">
        <v>26453</v>
      </c>
      <c r="I52" t="s">
        <v>193</v>
      </c>
      <c r="J52" s="7" t="str">
        <f>_xlfn.TEXTJOIN(,1,Licencje[[#This Row],[Płeć]],Licencje[[#This Row],[Kat rob]])</f>
        <v>M50</v>
      </c>
      <c r="K52" cm="1">
        <f t="array" ref="K52">_xlfn.IFS(AND(H52&lt;=$Q$2,H52&gt;=$P$2),$O$2,AND(H52&lt;=$Q$3,H52&gt;=$P$3),$O$3,AND(H52&lt;=$Q$4,H52&gt;=$P$4),$O$4,AND(H52&lt;=$Q$5,H52&gt;=$P$5),$O$5,AND(H52&lt;=$Q$6,H52&gt;=$P$6),$O$6,AND(H52&lt;=$Q$7,H52&gt;=$P$7),$O$7,AND(H52&lt;=$Q$8,H52&gt;=$P$8),$O$8,AND(H52&lt;=$Q$9,H52&gt;=$P$9),$O$9,AND(H52&lt;=$Q$10,H52&gt;=$P$10),$O$10,AND(H52&lt;=$Q$11,H52&gt;=$P$11),$O$11,AND(H52&lt;=$Q$12,H52&gt;=$P$12),$O$12,AND(H52&lt;=$Q$13,H52&gt;=$P$13),$O$13)</f>
        <v>50</v>
      </c>
    </row>
    <row r="53" spans="1:11" x14ac:dyDescent="0.25">
      <c r="A53" t="str">
        <f t="shared" si="3"/>
        <v>GARBACIK Stanisław</v>
      </c>
      <c r="B53" t="s">
        <v>86</v>
      </c>
      <c r="C53" t="s">
        <v>194</v>
      </c>
      <c r="D53">
        <v>2025</v>
      </c>
      <c r="E53" t="s">
        <v>88</v>
      </c>
      <c r="F53" t="s">
        <v>195</v>
      </c>
      <c r="G53" t="s">
        <v>179</v>
      </c>
      <c r="H53" s="9">
        <v>20583</v>
      </c>
      <c r="I53" t="s">
        <v>91</v>
      </c>
      <c r="J53" s="7" t="str">
        <f>_xlfn.TEXTJOIN(,1,Licencje[[#This Row],[Płeć]],Licencje[[#This Row],[Kat rob]])</f>
        <v>M65</v>
      </c>
      <c r="K53" cm="1">
        <f t="array" ref="K53">_xlfn.IFS(AND(H53&lt;=$Q$2,H53&gt;=$P$2),$O$2,AND(H53&lt;=$Q$3,H53&gt;=$P$3),$O$3,AND(H53&lt;=$Q$4,H53&gt;=$P$4),$O$4,AND(H53&lt;=$Q$5,H53&gt;=$P$5),$O$5,AND(H53&lt;=$Q$6,H53&gt;=$P$6),$O$6,AND(H53&lt;=$Q$7,H53&gt;=$P$7),$O$7,AND(H53&lt;=$Q$8,H53&gt;=$P$8),$O$8,AND(H53&lt;=$Q$9,H53&gt;=$P$9),$O$9,AND(H53&lt;=$Q$10,H53&gt;=$P$10),$O$10,AND(H53&lt;=$Q$11,H53&gt;=$P$11),$O$11,AND(H53&lt;=$Q$12,H53&gt;=$P$12),$O$12,AND(H53&lt;=$Q$13,H53&gt;=$P$13),$O$13)</f>
        <v>65</v>
      </c>
    </row>
    <row r="54" spans="1:11" x14ac:dyDescent="0.25">
      <c r="A54" t="str">
        <f t="shared" si="3"/>
        <v>PIOTROWSKI Jakub</v>
      </c>
      <c r="B54" t="s">
        <v>86</v>
      </c>
      <c r="C54" t="s">
        <v>196</v>
      </c>
      <c r="D54">
        <v>2025</v>
      </c>
      <c r="E54" t="s">
        <v>88</v>
      </c>
      <c r="F54" t="s">
        <v>197</v>
      </c>
      <c r="G54" t="s">
        <v>101</v>
      </c>
      <c r="H54" s="9">
        <v>36583</v>
      </c>
      <c r="I54" t="s">
        <v>198</v>
      </c>
      <c r="J54" s="7" t="str">
        <f>_xlfn.TEXTJOIN(,1,Licencje[[#This Row],[Płeć]],Licencje[[#This Row],[Kat rob]])</f>
        <v>M25</v>
      </c>
      <c r="K54" cm="1">
        <f t="array" ref="K54">_xlfn.IFS(AND(H54&lt;=$Q$2,H54&gt;=$P$2),$O$2,AND(H54&lt;=$Q$3,H54&gt;=$P$3),$O$3,AND(H54&lt;=$Q$4,H54&gt;=$P$4),$O$4,AND(H54&lt;=$Q$5,H54&gt;=$P$5),$O$5,AND(H54&lt;=$Q$6,H54&gt;=$P$6),$O$6,AND(H54&lt;=$Q$7,H54&gt;=$P$7),$O$7,AND(H54&lt;=$Q$8,H54&gt;=$P$8),$O$8,AND(H54&lt;=$Q$9,H54&gt;=$P$9),$O$9,AND(H54&lt;=$Q$10,H54&gt;=$P$10),$O$10,AND(H54&lt;=$Q$11,H54&gt;=$P$11),$O$11,AND(H54&lt;=$Q$12,H54&gt;=$P$12),$O$12,AND(H54&lt;=$Q$13,H54&gt;=$P$13),$O$13)</f>
        <v>25</v>
      </c>
    </row>
    <row r="55" spans="1:11" x14ac:dyDescent="0.25">
      <c r="A55" t="str">
        <f t="shared" si="3"/>
        <v>ŻUREK Damian</v>
      </c>
      <c r="B55" t="s">
        <v>86</v>
      </c>
      <c r="C55" t="s">
        <v>199</v>
      </c>
      <c r="D55">
        <v>2025</v>
      </c>
      <c r="E55" t="s">
        <v>88</v>
      </c>
      <c r="F55" t="s">
        <v>200</v>
      </c>
      <c r="G55" t="s">
        <v>201</v>
      </c>
      <c r="H55" s="9">
        <v>36420</v>
      </c>
      <c r="I55" t="s">
        <v>198</v>
      </c>
      <c r="J55" s="7" t="str">
        <f>_xlfn.TEXTJOIN(,1,Licencje[[#This Row],[Płeć]],Licencje[[#This Row],[Kat rob]])</f>
        <v>M25</v>
      </c>
      <c r="K55" cm="1">
        <f t="array" ref="K55">_xlfn.IFS(AND(H55&lt;=$Q$2,H55&gt;=$P$2),$O$2,AND(H55&lt;=$Q$3,H55&gt;=$P$3),$O$3,AND(H55&lt;=$Q$4,H55&gt;=$P$4),$O$4,AND(H55&lt;=$Q$5,H55&gt;=$P$5),$O$5,AND(H55&lt;=$Q$6,H55&gt;=$P$6),$O$6,AND(H55&lt;=$Q$7,H55&gt;=$P$7),$O$7,AND(H55&lt;=$Q$8,H55&gt;=$P$8),$O$8,AND(H55&lt;=$Q$9,H55&gt;=$P$9),$O$9,AND(H55&lt;=$Q$10,H55&gt;=$P$10),$O$10,AND(H55&lt;=$Q$11,H55&gt;=$P$11),$O$11,AND(H55&lt;=$Q$12,H55&gt;=$P$12),$O$12,AND(H55&lt;=$Q$13,H55&gt;=$P$13),$O$13)</f>
        <v>25</v>
      </c>
    </row>
    <row r="56" spans="1:11" x14ac:dyDescent="0.25">
      <c r="A56" t="str">
        <f t="shared" si="3"/>
        <v>BOSIEK Karolina</v>
      </c>
      <c r="B56" t="s">
        <v>105</v>
      </c>
      <c r="C56" t="s">
        <v>202</v>
      </c>
      <c r="D56">
        <v>2025</v>
      </c>
      <c r="E56" t="s">
        <v>88</v>
      </c>
      <c r="F56" t="s">
        <v>203</v>
      </c>
      <c r="G56" t="s">
        <v>159</v>
      </c>
      <c r="H56" s="9">
        <v>36576</v>
      </c>
      <c r="I56" t="s">
        <v>198</v>
      </c>
      <c r="J56" s="7" t="str">
        <f>_xlfn.TEXTJOIN(,1,Licencje[[#This Row],[Płeć]],Licencje[[#This Row],[Kat rob]])</f>
        <v>K25</v>
      </c>
      <c r="K56" cm="1">
        <f t="array" ref="K56">_xlfn.IFS(AND(H56&lt;=$Q$2,H56&gt;=$P$2),$O$2,AND(H56&lt;=$Q$3,H56&gt;=$P$3),$O$3,AND(H56&lt;=$Q$4,H56&gt;=$P$4),$O$4,AND(H56&lt;=$Q$5,H56&gt;=$P$5),$O$5,AND(H56&lt;=$Q$6,H56&gt;=$P$6),$O$6,AND(H56&lt;=$Q$7,H56&gt;=$P$7),$O$7,AND(H56&lt;=$Q$8,H56&gt;=$P$8),$O$8,AND(H56&lt;=$Q$9,H56&gt;=$P$9),$O$9,AND(H56&lt;=$Q$10,H56&gt;=$P$10),$O$10,AND(H56&lt;=$Q$11,H56&gt;=$P$11),$O$11,AND(H56&lt;=$Q$12,H56&gt;=$P$12),$O$12,AND(H56&lt;=$Q$13,H56&gt;=$P$13),$O$13)</f>
        <v>25</v>
      </c>
    </row>
    <row r="57" spans="1:11" x14ac:dyDescent="0.25">
      <c r="A57" t="str">
        <f t="shared" si="3"/>
        <v>STASZKIEWICZ Elżbieta</v>
      </c>
      <c r="B57" t="s">
        <v>105</v>
      </c>
      <c r="C57" t="s">
        <v>204</v>
      </c>
      <c r="D57">
        <v>2025</v>
      </c>
      <c r="E57" t="s">
        <v>88</v>
      </c>
      <c r="F57" t="s">
        <v>205</v>
      </c>
      <c r="G57" t="s">
        <v>206</v>
      </c>
      <c r="H57" s="9">
        <v>28346</v>
      </c>
      <c r="I57" t="s">
        <v>193</v>
      </c>
      <c r="J57" s="7" t="str">
        <f>_xlfn.TEXTJOIN(,1,Licencje[[#This Row],[Płeć]],Licencje[[#This Row],[Kat rob]])</f>
        <v>K45</v>
      </c>
      <c r="K57" cm="1">
        <f t="array" ref="K57">_xlfn.IFS(AND(H57&lt;=$Q$2,H57&gt;=$P$2),$O$2,AND(H57&lt;=$Q$3,H57&gt;=$P$3),$O$3,AND(H57&lt;=$Q$4,H57&gt;=$P$4),$O$4,AND(H57&lt;=$Q$5,H57&gt;=$P$5),$O$5,AND(H57&lt;=$Q$6,H57&gt;=$P$6),$O$6,AND(H57&lt;=$Q$7,H57&gt;=$P$7),$O$7,AND(H57&lt;=$Q$8,H57&gt;=$P$8),$O$8,AND(H57&lt;=$Q$9,H57&gt;=$P$9),$O$9,AND(H57&lt;=$Q$10,H57&gt;=$P$10),$O$10,AND(H57&lt;=$Q$11,H57&gt;=$P$11),$O$11,AND(H57&lt;=$Q$12,H57&gt;=$P$12),$O$12,AND(H57&lt;=$Q$13,H57&gt;=$P$13),$O$13)</f>
        <v>45</v>
      </c>
    </row>
    <row r="58" spans="1:11" x14ac:dyDescent="0.25">
      <c r="A58" t="str">
        <f t="shared" si="3"/>
        <v>BARTOŃ Zbigniew</v>
      </c>
      <c r="B58" t="s">
        <v>86</v>
      </c>
      <c r="C58" t="s">
        <v>207</v>
      </c>
      <c r="D58">
        <v>2025</v>
      </c>
      <c r="E58" t="s">
        <v>88</v>
      </c>
      <c r="F58" t="s">
        <v>208</v>
      </c>
      <c r="G58" t="s">
        <v>187</v>
      </c>
      <c r="H58" s="9">
        <v>23184</v>
      </c>
      <c r="I58" t="s">
        <v>91</v>
      </c>
      <c r="J58" s="7" t="str">
        <f>_xlfn.TEXTJOIN(,1,Licencje[[#This Row],[Płeć]],Licencje[[#This Row],[Kat rob]])</f>
        <v>M60</v>
      </c>
      <c r="K58" cm="1">
        <f t="array" ref="K58">_xlfn.IFS(AND(H58&lt;=$Q$2,H58&gt;=$P$2),$O$2,AND(H58&lt;=$Q$3,H58&gt;=$P$3),$O$3,AND(H58&lt;=$Q$4,H58&gt;=$P$4),$O$4,AND(H58&lt;=$Q$5,H58&gt;=$P$5),$O$5,AND(H58&lt;=$Q$6,H58&gt;=$P$6),$O$6,AND(H58&lt;=$Q$7,H58&gt;=$P$7),$O$7,AND(H58&lt;=$Q$8,H58&gt;=$P$8),$O$8,AND(H58&lt;=$Q$9,H58&gt;=$P$9),$O$9,AND(H58&lt;=$Q$10,H58&gt;=$P$10),$O$10,AND(H58&lt;=$Q$11,H58&gt;=$P$11),$O$11,AND(H58&lt;=$Q$12,H58&gt;=$P$12),$O$12,AND(H58&lt;=$Q$13,H58&gt;=$P$13),$O$13)</f>
        <v>60</v>
      </c>
    </row>
    <row r="59" spans="1:11" x14ac:dyDescent="0.25">
      <c r="A59" t="str">
        <f t="shared" si="3"/>
        <v>CZYTAJŁO Jacek</v>
      </c>
      <c r="B59" t="s">
        <v>86</v>
      </c>
      <c r="C59" t="s">
        <v>209</v>
      </c>
      <c r="D59">
        <v>2025</v>
      </c>
      <c r="E59" t="s">
        <v>88</v>
      </c>
      <c r="F59" t="s">
        <v>210</v>
      </c>
      <c r="G59" t="s">
        <v>124</v>
      </c>
      <c r="H59" s="9">
        <v>25300</v>
      </c>
      <c r="I59" t="s">
        <v>193</v>
      </c>
      <c r="J59" s="7" t="str">
        <f>_xlfn.TEXTJOIN(,1,Licencje[[#This Row],[Płeć]],Licencje[[#This Row],[Kat rob]])</f>
        <v>M55</v>
      </c>
      <c r="K59" cm="1">
        <f t="array" ref="K59">_xlfn.IFS(AND(H59&lt;=$Q$2,H59&gt;=$P$2),$O$2,AND(H59&lt;=$Q$3,H59&gt;=$P$3),$O$3,AND(H59&lt;=$Q$4,H59&gt;=$P$4),$O$4,AND(H59&lt;=$Q$5,H59&gt;=$P$5),$O$5,AND(H59&lt;=$Q$6,H59&gt;=$P$6),$O$6,AND(H59&lt;=$Q$7,H59&gt;=$P$7),$O$7,AND(H59&lt;=$Q$8,H59&gt;=$P$8),$O$8,AND(H59&lt;=$Q$9,H59&gt;=$P$9),$O$9,AND(H59&lt;=$Q$10,H59&gt;=$P$10),$O$10,AND(H59&lt;=$Q$11,H59&gt;=$P$11),$O$11,AND(H59&lt;=$Q$12,H59&gt;=$P$12),$O$12,AND(H59&lt;=$Q$13,H59&gt;=$P$13),$O$13)</f>
        <v>55</v>
      </c>
    </row>
    <row r="60" spans="1:11" x14ac:dyDescent="0.25">
      <c r="A60" t="str">
        <f t="shared" si="3"/>
        <v>OLSZEWSKA Anna</v>
      </c>
      <c r="B60" t="s">
        <v>105</v>
      </c>
      <c r="C60" t="s">
        <v>362</v>
      </c>
      <c r="D60">
        <v>2025</v>
      </c>
      <c r="E60" t="s">
        <v>88</v>
      </c>
      <c r="F60" t="s">
        <v>363</v>
      </c>
      <c r="G60" t="s">
        <v>211</v>
      </c>
      <c r="H60" s="9">
        <v>34602</v>
      </c>
      <c r="I60" t="s">
        <v>147</v>
      </c>
      <c r="J60" s="7" t="str">
        <f>_xlfn.TEXTJOIN(,1,Licencje[[#This Row],[Płeć]],Licencje[[#This Row],[Kat rob]])</f>
        <v>K30</v>
      </c>
      <c r="K60" cm="1">
        <f t="array" ref="K60">_xlfn.IFS(AND(H60&lt;=$Q$2,H60&gt;=$P$2),$O$2,AND(H60&lt;=$Q$3,H60&gt;=$P$3),$O$3,AND(H60&lt;=$Q$4,H60&gt;=$P$4),$O$4,AND(H60&lt;=$Q$5,H60&gt;=$P$5),$O$5,AND(H60&lt;=$Q$6,H60&gt;=$P$6),$O$6,AND(H60&lt;=$Q$7,H60&gt;=$P$7),$O$7,AND(H60&lt;=$Q$8,H60&gt;=$P$8),$O$8,AND(H60&lt;=$Q$9,H60&gt;=$P$9),$O$9,AND(H60&lt;=$Q$10,H60&gt;=$P$10),$O$10,AND(H60&lt;=$Q$11,H60&gt;=$P$11),$O$11,AND(H60&lt;=$Q$12,H60&gt;=$P$12),$O$12,AND(H60&lt;=$Q$13,H60&gt;=$P$13),$O$13)</f>
        <v>30</v>
      </c>
    </row>
    <row r="61" spans="1:11" x14ac:dyDescent="0.25">
      <c r="A61" t="str">
        <f t="shared" si="3"/>
        <v>KONOPKO Bartosz</v>
      </c>
      <c r="B61" t="s">
        <v>86</v>
      </c>
      <c r="C61" t="s">
        <v>213</v>
      </c>
      <c r="D61">
        <v>2025</v>
      </c>
      <c r="E61" t="s">
        <v>88</v>
      </c>
      <c r="F61" t="s">
        <v>158</v>
      </c>
      <c r="G61" t="s">
        <v>214</v>
      </c>
      <c r="H61" s="9">
        <v>32300</v>
      </c>
      <c r="I61" t="s">
        <v>143</v>
      </c>
      <c r="J61" s="7" t="str">
        <f>_xlfn.TEXTJOIN(,1,Licencje[[#This Row],[Płeć]],Licencje[[#This Row],[Kat rob]])</f>
        <v>M35</v>
      </c>
      <c r="K61" cm="1">
        <f t="array" ref="K61">_xlfn.IFS(AND(H61&lt;=$Q$2,H61&gt;=$P$2),$O$2,AND(H61&lt;=$Q$3,H61&gt;=$P$3),$O$3,AND(H61&lt;=$Q$4,H61&gt;=$P$4),$O$4,AND(H61&lt;=$Q$5,H61&gt;=$P$5),$O$5,AND(H61&lt;=$Q$6,H61&gt;=$P$6),$O$6,AND(H61&lt;=$Q$7,H61&gt;=$P$7),$O$7,AND(H61&lt;=$Q$8,H61&gt;=$P$8),$O$8,AND(H61&lt;=$Q$9,H61&gt;=$P$9),$O$9,AND(H61&lt;=$Q$10,H61&gt;=$P$10),$O$10,AND(H61&lt;=$Q$11,H61&gt;=$P$11),$O$11,AND(H61&lt;=$Q$12,H61&gt;=$P$12),$O$12,AND(H61&lt;=$Q$13,H61&gt;=$P$13),$O$13)</f>
        <v>35</v>
      </c>
    </row>
    <row r="62" spans="1:11" x14ac:dyDescent="0.25">
      <c r="A62" t="str">
        <f t="shared" si="3"/>
        <v>MASZKOWSKA Joanna</v>
      </c>
      <c r="B62" t="s">
        <v>105</v>
      </c>
      <c r="C62" t="s">
        <v>215</v>
      </c>
      <c r="D62">
        <v>2025</v>
      </c>
      <c r="E62" t="s">
        <v>88</v>
      </c>
      <c r="F62" t="s">
        <v>216</v>
      </c>
      <c r="G62" t="s">
        <v>156</v>
      </c>
      <c r="H62" s="9">
        <v>33988</v>
      </c>
      <c r="I62" t="s">
        <v>147</v>
      </c>
      <c r="J62" s="7" t="str">
        <f>_xlfn.TEXTJOIN(,1,Licencje[[#This Row],[Płeć]],Licencje[[#This Row],[Kat rob]])</f>
        <v>K30</v>
      </c>
      <c r="K62" cm="1">
        <f t="array" ref="K62">_xlfn.IFS(AND(H62&lt;=$Q$2,H62&gt;=$P$2),$O$2,AND(H62&lt;=$Q$3,H62&gt;=$P$3),$O$3,AND(H62&lt;=$Q$4,H62&gt;=$P$4),$O$4,AND(H62&lt;=$Q$5,H62&gt;=$P$5),$O$5,AND(H62&lt;=$Q$6,H62&gt;=$P$6),$O$6,AND(H62&lt;=$Q$7,H62&gt;=$P$7),$O$7,AND(H62&lt;=$Q$8,H62&gt;=$P$8),$O$8,AND(H62&lt;=$Q$9,H62&gt;=$P$9),$O$9,AND(H62&lt;=$Q$10,H62&gt;=$P$10),$O$10,AND(H62&lt;=$Q$11,H62&gt;=$P$11),$O$11,AND(H62&lt;=$Q$12,H62&gt;=$P$12),$O$12,AND(H62&lt;=$Q$13,H62&gt;=$P$13),$O$13)</f>
        <v>30</v>
      </c>
    </row>
    <row r="63" spans="1:11" x14ac:dyDescent="0.25">
      <c r="A63" t="str">
        <f t="shared" si="3"/>
        <v>ADAMSKI Paweł</v>
      </c>
      <c r="B63" t="s">
        <v>86</v>
      </c>
      <c r="C63" t="s">
        <v>217</v>
      </c>
      <c r="D63">
        <v>2025</v>
      </c>
      <c r="E63" t="s">
        <v>88</v>
      </c>
      <c r="F63" t="s">
        <v>218</v>
      </c>
      <c r="G63" t="s">
        <v>219</v>
      </c>
      <c r="H63" s="9">
        <v>36271</v>
      </c>
      <c r="I63" t="s">
        <v>143</v>
      </c>
      <c r="J63" s="7" t="str">
        <f>_xlfn.TEXTJOIN(,1,Licencje[[#This Row],[Płeć]],Licencje[[#This Row],[Kat rob]])</f>
        <v>M25</v>
      </c>
      <c r="K63" cm="1">
        <f t="array" ref="K63">_xlfn.IFS(AND(H63&lt;=$Q$2,H63&gt;=$P$2),$O$2,AND(H63&lt;=$Q$3,H63&gt;=$P$3),$O$3,AND(H63&lt;=$Q$4,H63&gt;=$P$4),$O$4,AND(H63&lt;=$Q$5,H63&gt;=$P$5),$O$5,AND(H63&lt;=$Q$6,H63&gt;=$P$6),$O$6,AND(H63&lt;=$Q$7,H63&gt;=$P$7),$O$7,AND(H63&lt;=$Q$8,H63&gt;=$P$8),$O$8,AND(H63&lt;=$Q$9,H63&gt;=$P$9),$O$9,AND(H63&lt;=$Q$10,H63&gt;=$P$10),$O$10,AND(H63&lt;=$Q$11,H63&gt;=$P$11),$O$11,AND(H63&lt;=$Q$12,H63&gt;=$P$12),$O$12,AND(H63&lt;=$Q$13,H63&gt;=$P$13),$O$13)</f>
        <v>25</v>
      </c>
    </row>
    <row r="64" spans="1:11" x14ac:dyDescent="0.25">
      <c r="A64" t="str">
        <f t="shared" si="3"/>
        <v>KUCZYŃSKI Łukasz</v>
      </c>
      <c r="B64" t="s">
        <v>86</v>
      </c>
      <c r="C64" t="s">
        <v>220</v>
      </c>
      <c r="D64">
        <v>2025</v>
      </c>
      <c r="E64" t="s">
        <v>88</v>
      </c>
      <c r="F64" t="s">
        <v>221</v>
      </c>
      <c r="G64" t="s">
        <v>222</v>
      </c>
      <c r="H64" s="9">
        <v>36334</v>
      </c>
      <c r="I64" t="s">
        <v>143</v>
      </c>
      <c r="J64" s="7" t="str">
        <f>_xlfn.TEXTJOIN(,1,Licencje[[#This Row],[Płeć]],Licencje[[#This Row],[Kat rob]])</f>
        <v>M25</v>
      </c>
      <c r="K64" cm="1">
        <f t="array" ref="K64">_xlfn.IFS(AND(H64&lt;=$Q$2,H64&gt;=$P$2),$O$2,AND(H64&lt;=$Q$3,H64&gt;=$P$3),$O$3,AND(H64&lt;=$Q$4,H64&gt;=$P$4),$O$4,AND(H64&lt;=$Q$5,H64&gt;=$P$5),$O$5,AND(H64&lt;=$Q$6,H64&gt;=$P$6),$O$6,AND(H64&lt;=$Q$7,H64&gt;=$P$7),$O$7,AND(H64&lt;=$Q$8,H64&gt;=$P$8),$O$8,AND(H64&lt;=$Q$9,H64&gt;=$P$9),$O$9,AND(H64&lt;=$Q$10,H64&gt;=$P$10),$O$10,AND(H64&lt;=$Q$11,H64&gt;=$P$11),$O$11,AND(H64&lt;=$Q$12,H64&gt;=$P$12),$O$12,AND(H64&lt;=$Q$13,H64&gt;=$P$13),$O$13)</f>
        <v>25</v>
      </c>
    </row>
    <row r="65" spans="1:11" x14ac:dyDescent="0.25">
      <c r="A65" t="str">
        <f t="shared" si="3"/>
        <v>TOPOLSKA Gabriela</v>
      </c>
      <c r="B65" t="s">
        <v>105</v>
      </c>
      <c r="C65" t="s">
        <v>274</v>
      </c>
      <c r="D65">
        <v>2025</v>
      </c>
      <c r="E65" t="s">
        <v>88</v>
      </c>
      <c r="F65" t="s">
        <v>275</v>
      </c>
      <c r="G65" t="s">
        <v>276</v>
      </c>
      <c r="H65" s="9">
        <v>36965</v>
      </c>
      <c r="I65" t="s">
        <v>143</v>
      </c>
      <c r="J65" s="7" t="e">
        <f>_xlfn.TEXTJOIN(,1,Licencje[[#This Row],[Płeć]],Licencje[[#This Row],[Kat rob]])</f>
        <v>#N/A</v>
      </c>
      <c r="K65" t="e" cm="1">
        <f t="array" ref="K65">_xlfn.IFS(AND(H65&lt;=$Q$2,H65&gt;=$P$2),$O$2,AND(H65&lt;=$Q$3,H65&gt;=$P$3),$O$3,AND(H65&lt;=$Q$4,H65&gt;=$P$4),$O$4,AND(H65&lt;=$Q$5,H65&gt;=$P$5),$O$5,AND(H65&lt;=$Q$6,H65&gt;=$P$6),$O$6,AND(H65&lt;=$Q$7,H65&gt;=$P$7),$O$7,AND(H65&lt;=$Q$8,H65&gt;=$P$8),$O$8,AND(H65&lt;=$Q$9,H65&gt;=$P$9),$O$9,AND(H65&lt;=$Q$10,H65&gt;=$P$10),$O$10,AND(H65&lt;=$Q$11,H65&gt;=$P$11),$O$11,AND(H65&lt;=$Q$12,H65&gt;=$P$12),$O$12,AND(H65&lt;=$Q$13,H65&gt;=$P$13),$O$13)</f>
        <v>#N/A</v>
      </c>
    </row>
    <row r="66" spans="1:11" x14ac:dyDescent="0.25">
      <c r="A66" t="str">
        <f t="shared" ref="A66:A84" si="4">_xlfn.TEXTJOIN(" ",1,F66,G66)</f>
        <v>MALISZEWSKA Natalia</v>
      </c>
      <c r="B66" t="s">
        <v>105</v>
      </c>
      <c r="C66" t="s">
        <v>223</v>
      </c>
      <c r="D66">
        <v>2025</v>
      </c>
      <c r="E66" t="s">
        <v>88</v>
      </c>
      <c r="F66" t="s">
        <v>212</v>
      </c>
      <c r="G66" t="s">
        <v>224</v>
      </c>
      <c r="H66" s="9">
        <v>34958</v>
      </c>
      <c r="I66" t="s">
        <v>143</v>
      </c>
      <c r="J66" s="7" t="str">
        <f>_xlfn.TEXTJOIN(,1,Licencje[[#This Row],[Płeć]],Licencje[[#This Row],[Kat rob]])</f>
        <v>K25</v>
      </c>
      <c r="K66" cm="1">
        <f t="array" ref="K66">_xlfn.IFS(AND(H66&lt;=$Q$2,H66&gt;=$P$2),$O$2,AND(H66&lt;=$Q$3,H66&gt;=$P$3),$O$3,AND(H66&lt;=$Q$4,H66&gt;=$P$4),$O$4,AND(H66&lt;=$Q$5,H66&gt;=$P$5),$O$5,AND(H66&lt;=$Q$6,H66&gt;=$P$6),$O$6,AND(H66&lt;=$Q$7,H66&gt;=$P$7),$O$7,AND(H66&lt;=$Q$8,H66&gt;=$P$8),$O$8,AND(H66&lt;=$Q$9,H66&gt;=$P$9),$O$9,AND(H66&lt;=$Q$10,H66&gt;=$P$10),$O$10,AND(H66&lt;=$Q$11,H66&gt;=$P$11),$O$11,AND(H66&lt;=$Q$12,H66&gt;=$P$12),$O$12,AND(H66&lt;=$Q$13,H66&gt;=$P$13),$O$13)</f>
        <v>25</v>
      </c>
    </row>
    <row r="67" spans="1:11" x14ac:dyDescent="0.25">
      <c r="A67" t="str">
        <f t="shared" si="4"/>
        <v>JABRZYK Natalia</v>
      </c>
      <c r="B67" t="s">
        <v>105</v>
      </c>
      <c r="C67" t="s">
        <v>277</v>
      </c>
      <c r="D67">
        <v>2025</v>
      </c>
      <c r="E67" t="s">
        <v>88</v>
      </c>
      <c r="F67" t="s">
        <v>278</v>
      </c>
      <c r="G67" t="s">
        <v>224</v>
      </c>
      <c r="H67" s="9">
        <v>36953</v>
      </c>
      <c r="I67" t="s">
        <v>198</v>
      </c>
      <c r="J67" s="7" t="e">
        <f>_xlfn.TEXTJOIN(,1,Licencje[[#This Row],[Płeć]],Licencje[[#This Row],[Kat rob]])</f>
        <v>#N/A</v>
      </c>
      <c r="K67" t="e" cm="1">
        <f t="array" ref="K67">_xlfn.IFS(AND(H67&lt;=$Q$2,H67&gt;=$P$2),$O$2,AND(H67&lt;=$Q$3,H67&gt;=$P$3),$O$3,AND(H67&lt;=$Q$4,H67&gt;=$P$4),$O$4,AND(H67&lt;=$Q$5,H67&gt;=$P$5),$O$5,AND(H67&lt;=$Q$6,H67&gt;=$P$6),$O$6,AND(H67&lt;=$Q$7,H67&gt;=$P$7),$O$7,AND(H67&lt;=$Q$8,H67&gt;=$P$8),$O$8,AND(H67&lt;=$Q$9,H67&gt;=$P$9),$O$9,AND(H67&lt;=$Q$10,H67&gt;=$P$10),$O$10,AND(H67&lt;=$Q$11,H67&gt;=$P$11),$O$11,AND(H67&lt;=$Q$12,H67&gt;=$P$12),$O$12,AND(H67&lt;=$Q$13,H67&gt;=$P$13),$O$13)</f>
        <v>#N/A</v>
      </c>
    </row>
    <row r="68" spans="1:11" x14ac:dyDescent="0.25">
      <c r="A68" t="str">
        <f t="shared" si="4"/>
        <v>ADAMOWICZ Krzysztof</v>
      </c>
      <c r="B68" t="s">
        <v>86</v>
      </c>
      <c r="C68" t="s">
        <v>225</v>
      </c>
      <c r="D68">
        <v>2025</v>
      </c>
      <c r="E68" t="s">
        <v>88</v>
      </c>
      <c r="F68" t="s">
        <v>226</v>
      </c>
      <c r="G68" t="s">
        <v>167</v>
      </c>
      <c r="H68" s="9">
        <v>21680</v>
      </c>
      <c r="I68" t="s">
        <v>109</v>
      </c>
      <c r="J68" s="7" t="str">
        <f>_xlfn.TEXTJOIN(,1,Licencje[[#This Row],[Płeć]],Licencje[[#This Row],[Kat rob]])</f>
        <v>M65</v>
      </c>
      <c r="K68" cm="1">
        <f t="array" ref="K68">_xlfn.IFS(AND(H68&lt;=$Q$2,H68&gt;=$P$2),$O$2,AND(H68&lt;=$Q$3,H68&gt;=$P$3),$O$3,AND(H68&lt;=$Q$4,H68&gt;=$P$4),$O$4,AND(H68&lt;=$Q$5,H68&gt;=$P$5),$O$5,AND(H68&lt;=$Q$6,H68&gt;=$P$6),$O$6,AND(H68&lt;=$Q$7,H68&gt;=$P$7),$O$7,AND(H68&lt;=$Q$8,H68&gt;=$P$8),$O$8,AND(H68&lt;=$Q$9,H68&gt;=$P$9),$O$9,AND(H68&lt;=$Q$10,H68&gt;=$P$10),$O$10,AND(H68&lt;=$Q$11,H68&gt;=$P$11),$O$11,AND(H68&lt;=$Q$12,H68&gt;=$P$12),$O$12,AND(H68&lt;=$Q$13,H68&gt;=$P$13),$O$13)</f>
        <v>65</v>
      </c>
    </row>
    <row r="69" spans="1:11" x14ac:dyDescent="0.25">
      <c r="A69" t="str">
        <f t="shared" si="4"/>
        <v>GADOMSKA Anna</v>
      </c>
      <c r="B69" t="s">
        <v>105</v>
      </c>
      <c r="C69" t="s">
        <v>229</v>
      </c>
      <c r="D69">
        <v>2025</v>
      </c>
      <c r="E69" t="s">
        <v>88</v>
      </c>
      <c r="F69" t="s">
        <v>230</v>
      </c>
      <c r="G69" t="s">
        <v>211</v>
      </c>
      <c r="H69" s="9">
        <v>23928</v>
      </c>
      <c r="I69" t="s">
        <v>91</v>
      </c>
      <c r="J69" s="7" t="str">
        <f>_xlfn.TEXTJOIN(,1,Licencje[[#This Row],[Płeć]],Licencje[[#This Row],[Kat rob]])</f>
        <v>K55</v>
      </c>
      <c r="K69" cm="1">
        <f t="array" ref="K69">_xlfn.IFS(AND(H69&lt;=$Q$2,H69&gt;=$P$2),$O$2,AND(H69&lt;=$Q$3,H69&gt;=$P$3),$O$3,AND(H69&lt;=$Q$4,H69&gt;=$P$4),$O$4,AND(H69&lt;=$Q$5,H69&gt;=$P$5),$O$5,AND(H69&lt;=$Q$6,H69&gt;=$P$6),$O$6,AND(H69&lt;=$Q$7,H69&gt;=$P$7),$O$7,AND(H69&lt;=$Q$8,H69&gt;=$P$8),$O$8,AND(H69&lt;=$Q$9,H69&gt;=$P$9),$O$9,AND(H69&lt;=$Q$10,H69&gt;=$P$10),$O$10,AND(H69&lt;=$Q$11,H69&gt;=$P$11),$O$11,AND(H69&lt;=$Q$12,H69&gt;=$P$12),$O$12,AND(H69&lt;=$Q$13,H69&gt;=$P$13),$O$13)</f>
        <v>55</v>
      </c>
    </row>
    <row r="70" spans="1:11" x14ac:dyDescent="0.25">
      <c r="A70" t="str">
        <f t="shared" si="4"/>
        <v>CYWIŃSKI Leszek</v>
      </c>
      <c r="B70" t="s">
        <v>86</v>
      </c>
      <c r="C70" t="s">
        <v>231</v>
      </c>
      <c r="D70">
        <v>2025</v>
      </c>
      <c r="E70" t="s">
        <v>88</v>
      </c>
      <c r="F70" t="s">
        <v>232</v>
      </c>
      <c r="G70" t="s">
        <v>233</v>
      </c>
      <c r="H70" s="9">
        <v>22282</v>
      </c>
      <c r="I70" t="s">
        <v>91</v>
      </c>
      <c r="J70" s="7" t="str">
        <f>_xlfn.TEXTJOIN(,1,Licencje[[#This Row],[Płeć]],Licencje[[#This Row],[Kat rob]])</f>
        <v>M60</v>
      </c>
      <c r="K70" cm="1">
        <f t="array" ref="K70">_xlfn.IFS(AND(H70&lt;=$Q$2,H70&gt;=$P$2),$O$2,AND(H70&lt;=$Q$3,H70&gt;=$P$3),$O$3,AND(H70&lt;=$Q$4,H70&gt;=$P$4),$O$4,AND(H70&lt;=$Q$5,H70&gt;=$P$5),$O$5,AND(H70&lt;=$Q$6,H70&gt;=$P$6),$O$6,AND(H70&lt;=$Q$7,H70&gt;=$P$7),$O$7,AND(H70&lt;=$Q$8,H70&gt;=$P$8),$O$8,AND(H70&lt;=$Q$9,H70&gt;=$P$9),$O$9,AND(H70&lt;=$Q$10,H70&gt;=$P$10),$O$10,AND(H70&lt;=$Q$11,H70&gt;=$P$11),$O$11,AND(H70&lt;=$Q$12,H70&gt;=$P$12),$O$12,AND(H70&lt;=$Q$13,H70&gt;=$P$13),$O$13)</f>
        <v>60</v>
      </c>
    </row>
    <row r="71" spans="1:11" x14ac:dyDescent="0.25">
      <c r="A71" t="str">
        <f t="shared" si="4"/>
        <v>PIKCIUN Andrzej</v>
      </c>
      <c r="B71" t="s">
        <v>86</v>
      </c>
      <c r="C71" t="s">
        <v>234</v>
      </c>
      <c r="D71">
        <v>2025</v>
      </c>
      <c r="E71" t="s">
        <v>88</v>
      </c>
      <c r="F71" t="s">
        <v>235</v>
      </c>
      <c r="G71" t="s">
        <v>183</v>
      </c>
      <c r="H71" s="9">
        <v>20855</v>
      </c>
      <c r="I71" t="s">
        <v>91</v>
      </c>
      <c r="J71" s="7" t="str">
        <f>_xlfn.TEXTJOIN(,1,Licencje[[#This Row],[Płeć]],Licencje[[#This Row],[Kat rob]])</f>
        <v>M65</v>
      </c>
      <c r="K71" cm="1">
        <f t="array" ref="K71">_xlfn.IFS(AND(H71&lt;=$Q$2,H71&gt;=$P$2),$O$2,AND(H71&lt;=$Q$3,H71&gt;=$P$3),$O$3,AND(H71&lt;=$Q$4,H71&gt;=$P$4),$O$4,AND(H71&lt;=$Q$5,H71&gt;=$P$5),$O$5,AND(H71&lt;=$Q$6,H71&gt;=$P$6),$O$6,AND(H71&lt;=$Q$7,H71&gt;=$P$7),$O$7,AND(H71&lt;=$Q$8,H71&gt;=$P$8),$O$8,AND(H71&lt;=$Q$9,H71&gt;=$P$9),$O$9,AND(H71&lt;=$Q$10,H71&gt;=$P$10),$O$10,AND(H71&lt;=$Q$11,H71&gt;=$P$11),$O$11,AND(H71&lt;=$Q$12,H71&gt;=$P$12),$O$12,AND(H71&lt;=$Q$13,H71&gt;=$P$13),$O$13)</f>
        <v>65</v>
      </c>
    </row>
    <row r="72" spans="1:11" x14ac:dyDescent="0.25">
      <c r="A72" t="str">
        <f t="shared" si="4"/>
        <v>BARTŁOCZUK Andrzej</v>
      </c>
      <c r="B72" t="s">
        <v>86</v>
      </c>
      <c r="C72" t="s">
        <v>236</v>
      </c>
      <c r="D72">
        <v>2025</v>
      </c>
      <c r="E72" t="s">
        <v>88</v>
      </c>
      <c r="F72" t="s">
        <v>237</v>
      </c>
      <c r="G72" t="s">
        <v>183</v>
      </c>
      <c r="H72" s="9">
        <v>22956</v>
      </c>
      <c r="I72" t="s">
        <v>91</v>
      </c>
      <c r="J72" s="7" t="str">
        <f>_xlfn.TEXTJOIN(,1,Licencje[[#This Row],[Płeć]],Licencje[[#This Row],[Kat rob]])</f>
        <v>M60</v>
      </c>
      <c r="K72" cm="1">
        <f t="array" ref="K72">_xlfn.IFS(AND(H72&lt;=$Q$2,H72&gt;=$P$2),$O$2,AND(H72&lt;=$Q$3,H72&gt;=$P$3),$O$3,AND(H72&lt;=$Q$4,H72&gt;=$P$4),$O$4,AND(H72&lt;=$Q$5,H72&gt;=$P$5),$O$5,AND(H72&lt;=$Q$6,H72&gt;=$P$6),$O$6,AND(H72&lt;=$Q$7,H72&gt;=$P$7),$O$7,AND(H72&lt;=$Q$8,H72&gt;=$P$8),$O$8,AND(H72&lt;=$Q$9,H72&gt;=$P$9),$O$9,AND(H72&lt;=$Q$10,H72&gt;=$P$10),$O$10,AND(H72&lt;=$Q$11,H72&gt;=$P$11),$O$11,AND(H72&lt;=$Q$12,H72&gt;=$P$12),$O$12,AND(H72&lt;=$Q$13,H72&gt;=$P$13),$O$13)</f>
        <v>60</v>
      </c>
    </row>
    <row r="73" spans="1:11" x14ac:dyDescent="0.25">
      <c r="A73" t="str">
        <f t="shared" si="4"/>
        <v>SZAREJKO Anna</v>
      </c>
      <c r="B73" t="s">
        <v>105</v>
      </c>
      <c r="C73" t="s">
        <v>364</v>
      </c>
      <c r="D73">
        <v>2025</v>
      </c>
      <c r="E73" t="s">
        <v>88</v>
      </c>
      <c r="F73" t="s">
        <v>365</v>
      </c>
      <c r="G73" t="s">
        <v>211</v>
      </c>
      <c r="H73" s="9">
        <v>22737</v>
      </c>
      <c r="I73" t="s">
        <v>91</v>
      </c>
      <c r="J73" s="7" t="str">
        <f>_xlfn.TEXTJOIN(,1,Licencje[[#This Row],[Płeć]],Licencje[[#This Row],[Kat rob]])</f>
        <v>K60</v>
      </c>
      <c r="K73" cm="1">
        <f t="array" ref="K73">_xlfn.IFS(AND(H73&lt;=$Q$2,H73&gt;=$P$2),$O$2,AND(H73&lt;=$Q$3,H73&gt;=$P$3),$O$3,AND(H73&lt;=$Q$4,H73&gt;=$P$4),$O$4,AND(H73&lt;=$Q$5,H73&gt;=$P$5),$O$5,AND(H73&lt;=$Q$6,H73&gt;=$P$6),$O$6,AND(H73&lt;=$Q$7,H73&gt;=$P$7),$O$7,AND(H73&lt;=$Q$8,H73&gt;=$P$8),$O$8,AND(H73&lt;=$Q$9,H73&gt;=$P$9),$O$9,AND(H73&lt;=$Q$10,H73&gt;=$P$10),$O$10,AND(H73&lt;=$Q$11,H73&gt;=$P$11),$O$11,AND(H73&lt;=$Q$12,H73&gt;=$P$12),$O$12,AND(H73&lt;=$Q$13,H73&gt;=$P$13),$O$13)</f>
        <v>60</v>
      </c>
    </row>
    <row r="74" spans="1:11" x14ac:dyDescent="0.25">
      <c r="A74" t="str">
        <f t="shared" si="4"/>
        <v>STANKIEWICZ Anna</v>
      </c>
      <c r="B74" t="s">
        <v>105</v>
      </c>
      <c r="C74" t="s">
        <v>238</v>
      </c>
      <c r="D74">
        <v>2025</v>
      </c>
      <c r="E74" t="s">
        <v>88</v>
      </c>
      <c r="F74" t="s">
        <v>239</v>
      </c>
      <c r="G74" t="s">
        <v>211</v>
      </c>
      <c r="H74" s="9">
        <v>22044</v>
      </c>
      <c r="I74" t="s">
        <v>91</v>
      </c>
      <c r="J74" s="7" t="str">
        <f>_xlfn.TEXTJOIN(,1,Licencje[[#This Row],[Płeć]],Licencje[[#This Row],[Kat rob]])</f>
        <v>K65</v>
      </c>
      <c r="K74" cm="1">
        <f t="array" ref="K74">_xlfn.IFS(AND(H74&lt;=$Q$2,H74&gt;=$P$2),$O$2,AND(H74&lt;=$Q$3,H74&gt;=$P$3),$O$3,AND(H74&lt;=$Q$4,H74&gt;=$P$4),$O$4,AND(H74&lt;=$Q$5,H74&gt;=$P$5),$O$5,AND(H74&lt;=$Q$6,H74&gt;=$P$6),$O$6,AND(H74&lt;=$Q$7,H74&gt;=$P$7),$O$7,AND(H74&lt;=$Q$8,H74&gt;=$P$8),$O$8,AND(H74&lt;=$Q$9,H74&gt;=$P$9),$O$9,AND(H74&lt;=$Q$10,H74&gt;=$P$10),$O$10,AND(H74&lt;=$Q$11,H74&gt;=$P$11),$O$11,AND(H74&lt;=$Q$12,H74&gt;=$P$12),$O$12,AND(H74&lt;=$Q$13,H74&gt;=$P$13),$O$13)</f>
        <v>65</v>
      </c>
    </row>
    <row r="75" spans="1:11" x14ac:dyDescent="0.25">
      <c r="A75" t="str">
        <f t="shared" si="4"/>
        <v>MIKOŁAJUK Mateusz</v>
      </c>
      <c r="B75" t="s">
        <v>86</v>
      </c>
      <c r="C75" t="s">
        <v>366</v>
      </c>
      <c r="D75">
        <v>2025</v>
      </c>
      <c r="E75" t="s">
        <v>88</v>
      </c>
      <c r="F75" t="s">
        <v>367</v>
      </c>
      <c r="G75" t="s">
        <v>252</v>
      </c>
      <c r="H75" s="9">
        <v>37348</v>
      </c>
      <c r="I75" t="s">
        <v>143</v>
      </c>
      <c r="J75" s="7" t="e">
        <f>_xlfn.TEXTJOIN(,1,Licencje[[#This Row],[Płeć]],Licencje[[#This Row],[Kat rob]])</f>
        <v>#N/A</v>
      </c>
      <c r="K75" t="e" cm="1">
        <f t="array" ref="K75">_xlfn.IFS(AND(H75&lt;=$Q$2,H75&gt;=$P$2),$O$2,AND(H75&lt;=$Q$3,H75&gt;=$P$3),$O$3,AND(H75&lt;=$Q$4,H75&gt;=$P$4),$O$4,AND(H75&lt;=$Q$5,H75&gt;=$P$5),$O$5,AND(H75&lt;=$Q$6,H75&gt;=$P$6),$O$6,AND(H75&lt;=$Q$7,H75&gt;=$P$7),$O$7,AND(H75&lt;=$Q$8,H75&gt;=$P$8),$O$8,AND(H75&lt;=$Q$9,H75&gt;=$P$9),$O$9,AND(H75&lt;=$Q$10,H75&gt;=$P$10),$O$10,AND(H75&lt;=$Q$11,H75&gt;=$P$11),$O$11,AND(H75&lt;=$Q$12,H75&gt;=$P$12),$O$12,AND(H75&lt;=$Q$13,H75&gt;=$P$13),$O$13)</f>
        <v>#N/A</v>
      </c>
    </row>
    <row r="76" spans="1:11" x14ac:dyDescent="0.25">
      <c r="A76" t="str">
        <f t="shared" si="4"/>
        <v>ZIOMEK-NOGAL Kaja</v>
      </c>
      <c r="B76" t="s">
        <v>105</v>
      </c>
      <c r="C76" t="s">
        <v>240</v>
      </c>
      <c r="D76">
        <v>2025</v>
      </c>
      <c r="E76" t="s">
        <v>88</v>
      </c>
      <c r="F76" t="s">
        <v>279</v>
      </c>
      <c r="G76" t="s">
        <v>241</v>
      </c>
      <c r="H76" s="9">
        <v>35645</v>
      </c>
      <c r="I76" t="s">
        <v>125</v>
      </c>
      <c r="J76" s="7" t="str">
        <f>_xlfn.TEXTJOIN(,1,Licencje[[#This Row],[Płeć]],Licencje[[#This Row],[Kat rob]])</f>
        <v>K25</v>
      </c>
      <c r="K76" cm="1">
        <f t="array" ref="K76">_xlfn.IFS(AND(H76&lt;=$Q$2,H76&gt;=$P$2),$O$2,AND(H76&lt;=$Q$3,H76&gt;=$P$3),$O$3,AND(H76&lt;=$Q$4,H76&gt;=$P$4),$O$4,AND(H76&lt;=$Q$5,H76&gt;=$P$5),$O$5,AND(H76&lt;=$Q$6,H76&gt;=$P$6),$O$6,AND(H76&lt;=$Q$7,H76&gt;=$P$7),$O$7,AND(H76&lt;=$Q$8,H76&gt;=$P$8),$O$8,AND(H76&lt;=$Q$9,H76&gt;=$P$9),$O$9,AND(H76&lt;=$Q$10,H76&gt;=$P$10),$O$10,AND(H76&lt;=$Q$11,H76&gt;=$P$11),$O$11,AND(H76&lt;=$Q$12,H76&gt;=$P$12),$O$12,AND(H76&lt;=$Q$13,H76&gt;=$P$13),$O$13)</f>
        <v>25</v>
      </c>
    </row>
    <row r="77" spans="1:11" x14ac:dyDescent="0.25">
      <c r="A77" t="str">
        <f t="shared" si="4"/>
        <v>KUBIN Ireneusz</v>
      </c>
      <c r="B77" t="s">
        <v>86</v>
      </c>
      <c r="C77" t="s">
        <v>242</v>
      </c>
      <c r="D77">
        <v>2025</v>
      </c>
      <c r="E77" t="s">
        <v>88</v>
      </c>
      <c r="F77" t="s">
        <v>243</v>
      </c>
      <c r="G77" t="s">
        <v>244</v>
      </c>
      <c r="H77" s="9">
        <v>26335</v>
      </c>
      <c r="I77" t="s">
        <v>95</v>
      </c>
      <c r="J77" s="7" t="str">
        <f>_xlfn.TEXTJOIN(,1,Licencje[[#This Row],[Płeć]],Licencje[[#This Row],[Kat rob]])</f>
        <v>M50</v>
      </c>
      <c r="K77" cm="1">
        <f t="array" ref="K77">_xlfn.IFS(AND(H77&lt;=$Q$2,H77&gt;=$P$2),$O$2,AND(H77&lt;=$Q$3,H77&gt;=$P$3),$O$3,AND(H77&lt;=$Q$4,H77&gt;=$P$4),$O$4,AND(H77&lt;=$Q$5,H77&gt;=$P$5),$O$5,AND(H77&lt;=$Q$6,H77&gt;=$P$6),$O$6,AND(H77&lt;=$Q$7,H77&gt;=$P$7),$O$7,AND(H77&lt;=$Q$8,H77&gt;=$P$8),$O$8,AND(H77&lt;=$Q$9,H77&gt;=$P$9),$O$9,AND(H77&lt;=$Q$10,H77&gt;=$P$10),$O$10,AND(H77&lt;=$Q$11,H77&gt;=$P$11),$O$11,AND(H77&lt;=$Q$12,H77&gt;=$P$12),$O$12,AND(H77&lt;=$Q$13,H77&gt;=$P$13),$O$13)</f>
        <v>50</v>
      </c>
    </row>
    <row r="78" spans="1:11" x14ac:dyDescent="0.25">
      <c r="A78" t="str">
        <f t="shared" si="4"/>
        <v>CZYSZCZOŃ Magdalena</v>
      </c>
      <c r="B78" t="s">
        <v>105</v>
      </c>
      <c r="C78" t="s">
        <v>245</v>
      </c>
      <c r="D78">
        <v>2025</v>
      </c>
      <c r="E78" t="s">
        <v>88</v>
      </c>
      <c r="F78" t="s">
        <v>246</v>
      </c>
      <c r="G78" t="s">
        <v>108</v>
      </c>
      <c r="H78" s="9">
        <v>34762</v>
      </c>
      <c r="I78" t="s">
        <v>164</v>
      </c>
      <c r="J78" s="7" t="str">
        <f>_xlfn.TEXTJOIN(,1,Licencje[[#This Row],[Płeć]],Licencje[[#This Row],[Kat rob]])</f>
        <v>K30</v>
      </c>
      <c r="K78" cm="1">
        <f t="array" ref="K78">_xlfn.IFS(AND(H78&lt;=$Q$2,H78&gt;=$P$2),$O$2,AND(H78&lt;=$Q$3,H78&gt;=$P$3),$O$3,AND(H78&lt;=$Q$4,H78&gt;=$P$4),$O$4,AND(H78&lt;=$Q$5,H78&gt;=$P$5),$O$5,AND(H78&lt;=$Q$6,H78&gt;=$P$6),$O$6,AND(H78&lt;=$Q$7,H78&gt;=$P$7),$O$7,AND(H78&lt;=$Q$8,H78&gt;=$P$8),$O$8,AND(H78&lt;=$Q$9,H78&gt;=$P$9),$O$9,AND(H78&lt;=$Q$10,H78&gt;=$P$10),$O$10,AND(H78&lt;=$Q$11,H78&gt;=$P$11),$O$11,AND(H78&lt;=$Q$12,H78&gt;=$P$12),$O$12,AND(H78&lt;=$Q$13,H78&gt;=$P$13),$O$13)</f>
        <v>30</v>
      </c>
    </row>
    <row r="79" spans="1:11" x14ac:dyDescent="0.25">
      <c r="A79" t="str">
        <f t="shared" si="4"/>
        <v>KANIA Marek</v>
      </c>
      <c r="B79" t="s">
        <v>86</v>
      </c>
      <c r="C79" t="s">
        <v>247</v>
      </c>
      <c r="D79">
        <v>2025</v>
      </c>
      <c r="E79" t="s">
        <v>88</v>
      </c>
      <c r="F79" t="s">
        <v>248</v>
      </c>
      <c r="G79" t="s">
        <v>249</v>
      </c>
      <c r="H79" s="9">
        <v>36252</v>
      </c>
      <c r="I79" t="s">
        <v>250</v>
      </c>
      <c r="J79" s="7" t="str">
        <f>_xlfn.TEXTJOIN(,1,Licencje[[#This Row],[Płeć]],Licencje[[#This Row],[Kat rob]])</f>
        <v>M25</v>
      </c>
      <c r="K79" cm="1">
        <f t="array" ref="K79">_xlfn.IFS(AND(H79&lt;=$Q$2,H79&gt;=$P$2),$O$2,AND(H79&lt;=$Q$3,H79&gt;=$P$3),$O$3,AND(H79&lt;=$Q$4,H79&gt;=$P$4),$O$4,AND(H79&lt;=$Q$5,H79&gt;=$P$5),$O$5,AND(H79&lt;=$Q$6,H79&gt;=$P$6),$O$6,AND(H79&lt;=$Q$7,H79&gt;=$P$7),$O$7,AND(H79&lt;=$Q$8,H79&gt;=$P$8),$O$8,AND(H79&lt;=$Q$9,H79&gt;=$P$9),$O$9,AND(H79&lt;=$Q$10,H79&gt;=$P$10),$O$10,AND(H79&lt;=$Q$11,H79&gt;=$P$11),$O$11,AND(H79&lt;=$Q$12,H79&gt;=$P$12),$O$12,AND(H79&lt;=$Q$13,H79&gt;=$P$13),$O$13)</f>
        <v>25</v>
      </c>
    </row>
    <row r="80" spans="1:11" x14ac:dyDescent="0.25">
      <c r="A80" t="str">
        <f t="shared" si="4"/>
        <v>KANIA Mateusz</v>
      </c>
      <c r="B80" t="s">
        <v>86</v>
      </c>
      <c r="C80" t="s">
        <v>251</v>
      </c>
      <c r="D80">
        <v>2025</v>
      </c>
      <c r="E80" t="s">
        <v>88</v>
      </c>
      <c r="F80" t="s">
        <v>248</v>
      </c>
      <c r="G80" t="s">
        <v>252</v>
      </c>
      <c r="H80" s="9">
        <v>35883</v>
      </c>
      <c r="I80" t="s">
        <v>250</v>
      </c>
      <c r="J80" s="7" t="str">
        <f>_xlfn.TEXTJOIN(,1,Licencje[[#This Row],[Płeć]],Licencje[[#This Row],[Kat rob]])</f>
        <v>M25</v>
      </c>
      <c r="K80" cm="1">
        <f t="array" ref="K80">_xlfn.IFS(AND(H80&lt;=$Q$2,H80&gt;=$P$2),$O$2,AND(H80&lt;=$Q$3,H80&gt;=$P$3),$O$3,AND(H80&lt;=$Q$4,H80&gt;=$P$4),$O$4,AND(H80&lt;=$Q$5,H80&gt;=$P$5),$O$5,AND(H80&lt;=$Q$6,H80&gt;=$P$6),$O$6,AND(H80&lt;=$Q$7,H80&gt;=$P$7),$O$7,AND(H80&lt;=$Q$8,H80&gt;=$P$8),$O$8,AND(H80&lt;=$Q$9,H80&gt;=$P$9),$O$9,AND(H80&lt;=$Q$10,H80&gt;=$P$10),$O$10,AND(H80&lt;=$Q$11,H80&gt;=$P$11),$O$11,AND(H80&lt;=$Q$12,H80&gt;=$P$12),$O$12,AND(H80&lt;=$Q$13,H80&gt;=$P$13),$O$13)</f>
        <v>25</v>
      </c>
    </row>
    <row r="81" spans="1:11" x14ac:dyDescent="0.25">
      <c r="A81" t="str">
        <f t="shared" si="4"/>
        <v>KANIA Maria</v>
      </c>
      <c r="B81" t="s">
        <v>105</v>
      </c>
      <c r="C81" t="s">
        <v>368</v>
      </c>
      <c r="D81">
        <v>2025</v>
      </c>
      <c r="E81" t="s">
        <v>88</v>
      </c>
      <c r="F81" t="s">
        <v>248</v>
      </c>
      <c r="G81" t="s">
        <v>369</v>
      </c>
      <c r="H81" s="9">
        <v>36751</v>
      </c>
      <c r="I81" t="s">
        <v>250</v>
      </c>
      <c r="J81" s="7" t="e">
        <f>_xlfn.TEXTJOIN(,1,Licencje[[#This Row],[Płeć]],Licencje[[#This Row],[Kat rob]])</f>
        <v>#N/A</v>
      </c>
      <c r="K81" t="e" cm="1">
        <f t="array" ref="K81">_xlfn.IFS(AND(H81&lt;=$Q$2,H81&gt;=$P$2),$O$2,AND(H81&lt;=$Q$3,H81&gt;=$P$3),$O$3,AND(H81&lt;=$Q$4,H81&gt;=$P$4),$O$4,AND(H81&lt;=$Q$5,H81&gt;=$P$5),$O$5,AND(H81&lt;=$Q$6,H81&gt;=$P$6),$O$6,AND(H81&lt;=$Q$7,H81&gt;=$P$7),$O$7,AND(H81&lt;=$Q$8,H81&gt;=$P$8),$O$8,AND(H81&lt;=$Q$9,H81&gt;=$P$9),$O$9,AND(H81&lt;=$Q$10,H81&gt;=$P$10),$O$10,AND(H81&lt;=$Q$11,H81&gt;=$P$11),$O$11,AND(H81&lt;=$Q$12,H81&gt;=$P$12),$O$12,AND(H81&lt;=$Q$13,H81&gt;=$P$13),$O$13)</f>
        <v>#N/A</v>
      </c>
    </row>
    <row r="82" spans="1:11" x14ac:dyDescent="0.25">
      <c r="A82" t="str">
        <f t="shared" si="4"/>
        <v>CHOJECKI MICHAŁ</v>
      </c>
      <c r="B82" t="s">
        <v>86</v>
      </c>
      <c r="C82" t="s">
        <v>280</v>
      </c>
      <c r="D82">
        <v>2025</v>
      </c>
      <c r="E82" t="s">
        <v>88</v>
      </c>
      <c r="F82" t="s">
        <v>281</v>
      </c>
      <c r="G82" t="s">
        <v>282</v>
      </c>
      <c r="H82" s="9">
        <v>27199</v>
      </c>
      <c r="I82" t="s">
        <v>109</v>
      </c>
      <c r="J82" s="7" t="str">
        <f>_xlfn.TEXTJOIN(,1,Licencje[[#This Row],[Płeć]],Licencje[[#This Row],[Kat rob]])</f>
        <v>M50</v>
      </c>
      <c r="K82" cm="1">
        <f t="array" ref="K82">_xlfn.IFS(AND(H82&lt;=$Q$2,H82&gt;=$P$2),$O$2,AND(H82&lt;=$Q$3,H82&gt;=$P$3),$O$3,AND(H82&lt;=$Q$4,H82&gt;=$P$4),$O$4,AND(H82&lt;=$Q$5,H82&gt;=$P$5),$O$5,AND(H82&lt;=$Q$6,H82&gt;=$P$6),$O$6,AND(H82&lt;=$Q$7,H82&gt;=$P$7),$O$7,AND(H82&lt;=$Q$8,H82&gt;=$P$8),$O$8,AND(H82&lt;=$Q$9,H82&gt;=$P$9),$O$9,AND(H82&lt;=$Q$10,H82&gt;=$P$10),$O$10,AND(H82&lt;=$Q$11,H82&gt;=$P$11),$O$11,AND(H82&lt;=$Q$12,H82&gt;=$P$12),$O$12,AND(H82&lt;=$Q$13,H82&gt;=$P$13),$O$13)</f>
        <v>50</v>
      </c>
    </row>
    <row r="83" spans="1:11" x14ac:dyDescent="0.25">
      <c r="A83" t="str">
        <f t="shared" si="4"/>
        <v>JANKO-MIELCARSKA Ewa</v>
      </c>
      <c r="B83" t="s">
        <v>105</v>
      </c>
      <c r="C83" t="s">
        <v>253</v>
      </c>
      <c r="D83">
        <v>2025</v>
      </c>
      <c r="E83" t="s">
        <v>88</v>
      </c>
      <c r="F83" t="s">
        <v>254</v>
      </c>
      <c r="G83" t="s">
        <v>255</v>
      </c>
      <c r="H83" s="9">
        <v>21494</v>
      </c>
      <c r="I83" t="s">
        <v>109</v>
      </c>
      <c r="J83" s="7" t="str">
        <f>_xlfn.TEXTJOIN(,1,Licencje[[#This Row],[Płeć]],Licencje[[#This Row],[Kat rob]])</f>
        <v>K65</v>
      </c>
      <c r="K83" cm="1">
        <f t="array" ref="K83">_xlfn.IFS(AND(H83&lt;=$Q$2,H83&gt;=$P$2),$O$2,AND(H83&lt;=$Q$3,H83&gt;=$P$3),$O$3,AND(H83&lt;=$Q$4,H83&gt;=$P$4),$O$4,AND(H83&lt;=$Q$5,H83&gt;=$P$5),$O$5,AND(H83&lt;=$Q$6,H83&gt;=$P$6),$O$6,AND(H83&lt;=$Q$7,H83&gt;=$P$7),$O$7,AND(H83&lt;=$Q$8,H83&gt;=$P$8),$O$8,AND(H83&lt;=$Q$9,H83&gt;=$P$9),$O$9,AND(H83&lt;=$Q$10,H83&gt;=$P$10),$O$10,AND(H83&lt;=$Q$11,H83&gt;=$P$11),$O$11,AND(H83&lt;=$Q$12,H83&gt;=$P$12),$O$12,AND(H83&lt;=$Q$13,H83&gt;=$P$13),$O$13)</f>
        <v>65</v>
      </c>
    </row>
    <row r="84" spans="1:11" x14ac:dyDescent="0.25">
      <c r="A84" t="str">
        <f t="shared" si="4"/>
        <v>SUROWIEC Piotr</v>
      </c>
      <c r="B84" t="s">
        <v>86</v>
      </c>
      <c r="C84" t="s">
        <v>283</v>
      </c>
      <c r="D84">
        <v>2025</v>
      </c>
      <c r="E84" t="s">
        <v>88</v>
      </c>
      <c r="F84" t="s">
        <v>284</v>
      </c>
      <c r="G84" t="s">
        <v>102</v>
      </c>
      <c r="H84" s="9">
        <v>23583</v>
      </c>
      <c r="I84" t="s">
        <v>109</v>
      </c>
      <c r="J84" s="7" t="str">
        <f>_xlfn.TEXTJOIN(,1,Licencje[[#This Row],[Płeć]],Licencje[[#This Row],[Kat rob]])</f>
        <v>M60</v>
      </c>
      <c r="K84" cm="1">
        <f t="array" ref="K84">_xlfn.IFS(AND(H84&lt;=$Q$2,H84&gt;=$P$2),$O$2,AND(H84&lt;=$Q$3,H84&gt;=$P$3),$O$3,AND(H84&lt;=$Q$4,H84&gt;=$P$4),$O$4,AND(H84&lt;=$Q$5,H84&gt;=$P$5),$O$5,AND(H84&lt;=$Q$6,H84&gt;=$P$6),$O$6,AND(H84&lt;=$Q$7,H84&gt;=$P$7),$O$7,AND(H84&lt;=$Q$8,H84&gt;=$P$8),$O$8,AND(H84&lt;=$Q$9,H84&gt;=$P$9),$O$9,AND(H84&lt;=$Q$10,H84&gt;=$P$10),$O$10,AND(H84&lt;=$Q$11,H84&gt;=$P$11),$O$11,AND(H84&lt;=$Q$12,H84&gt;=$P$12),$O$12,AND(H84&lt;=$Q$13,H84&gt;=$P$13),$O$13)</f>
        <v>60</v>
      </c>
    </row>
    <row r="85" spans="1:11" x14ac:dyDescent="0.25">
      <c r="A85" t="str">
        <f t="shared" ref="A85:A87" si="5">_xlfn.TEXTJOIN(" ",1,F85,G85)</f>
        <v>KRAJNIK Agata</v>
      </c>
      <c r="B85" t="s">
        <v>105</v>
      </c>
      <c r="C85" t="s">
        <v>370</v>
      </c>
      <c r="D85">
        <v>2025</v>
      </c>
      <c r="E85" t="s">
        <v>88</v>
      </c>
      <c r="F85" t="s">
        <v>371</v>
      </c>
      <c r="G85" t="s">
        <v>372</v>
      </c>
      <c r="H85" s="9">
        <v>37099</v>
      </c>
      <c r="I85" t="s">
        <v>336</v>
      </c>
      <c r="J85" s="7" t="e">
        <f>_xlfn.TEXTJOIN(,1,Licencje[[#This Row],[Płeć]],Licencje[[#This Row],[Kat rob]])</f>
        <v>#N/A</v>
      </c>
      <c r="K85" t="e" cm="1">
        <f t="array" ref="K85">_xlfn.IFS(AND(H85&lt;=$Q$2,H85&gt;=$P$2),$O$2,AND(H85&lt;=$Q$3,H85&gt;=$P$3),$O$3,AND(H85&lt;=$Q$4,H85&gt;=$P$4),$O$4,AND(H85&lt;=$Q$5,H85&gt;=$P$5),$O$5,AND(H85&lt;=$Q$6,H85&gt;=$P$6),$O$6,AND(H85&lt;=$Q$7,H85&gt;=$P$7),$O$7,AND(H85&lt;=$Q$8,H85&gt;=$P$8),$O$8,AND(H85&lt;=$Q$9,H85&gt;=$P$9),$O$9,AND(H85&lt;=$Q$10,H85&gt;=$P$10),$O$10,AND(H85&lt;=$Q$11,H85&gt;=$P$11),$O$11,AND(H85&lt;=$Q$12,H85&gt;=$P$12),$O$12,AND(H85&lt;=$Q$13,H85&gt;=$P$13),$O$13)</f>
        <v>#N/A</v>
      </c>
    </row>
    <row r="86" spans="1:11" x14ac:dyDescent="0.25">
      <c r="A86" t="str">
        <f t="shared" si="5"/>
        <v>ZAKIERSKA Julia</v>
      </c>
      <c r="B86" t="s">
        <v>105</v>
      </c>
      <c r="C86" t="s">
        <v>373</v>
      </c>
      <c r="D86">
        <v>2025</v>
      </c>
      <c r="E86" t="s">
        <v>88</v>
      </c>
      <c r="F86" t="s">
        <v>374</v>
      </c>
      <c r="G86" t="s">
        <v>375</v>
      </c>
      <c r="H86" s="9">
        <v>37088</v>
      </c>
      <c r="I86" t="s">
        <v>336</v>
      </c>
      <c r="J86" s="7" t="e">
        <f>_xlfn.TEXTJOIN(,1,Licencje[[#This Row],[Płeć]],Licencje[[#This Row],[Kat rob]])</f>
        <v>#N/A</v>
      </c>
      <c r="K86" t="e" cm="1">
        <f t="array" ref="K86">_xlfn.IFS(AND(H86&lt;=$Q$2,H86&gt;=$P$2),$O$2,AND(H86&lt;=$Q$3,H86&gt;=$P$3),$O$3,AND(H86&lt;=$Q$4,H86&gt;=$P$4),$O$4,AND(H86&lt;=$Q$5,H86&gt;=$P$5),$O$5,AND(H86&lt;=$Q$6,H86&gt;=$P$6),$O$6,AND(H86&lt;=$Q$7,H86&gt;=$P$7),$O$7,AND(H86&lt;=$Q$8,H86&gt;=$P$8),$O$8,AND(H86&lt;=$Q$9,H86&gt;=$P$9),$O$9,AND(H86&lt;=$Q$10,H86&gt;=$P$10),$O$10,AND(H86&lt;=$Q$11,H86&gt;=$P$11),$O$11,AND(H86&lt;=$Q$12,H86&gt;=$P$12),$O$12,AND(H86&lt;=$Q$13,H86&gt;=$P$13),$O$13)</f>
        <v>#N/A</v>
      </c>
    </row>
    <row r="87" spans="1:11" x14ac:dyDescent="0.25">
      <c r="A87" t="str">
        <f t="shared" si="5"/>
        <v>GAWRACZYŃSKA Anna</v>
      </c>
      <c r="B87" t="s">
        <v>105</v>
      </c>
      <c r="C87" t="s">
        <v>256</v>
      </c>
      <c r="D87">
        <v>2025</v>
      </c>
      <c r="E87" t="s">
        <v>88</v>
      </c>
      <c r="F87" t="s">
        <v>257</v>
      </c>
      <c r="G87" t="s">
        <v>211</v>
      </c>
      <c r="H87" s="9">
        <v>19754</v>
      </c>
      <c r="I87" t="s">
        <v>258</v>
      </c>
      <c r="J87" s="7" t="str">
        <f>_xlfn.TEXTJOIN(,1,Licencje[[#This Row],[Płeć]],Licencje[[#This Row],[Kat rob]])</f>
        <v>K70</v>
      </c>
      <c r="K87" cm="1">
        <f t="array" ref="K87">_xlfn.IFS(AND(H87&lt;=$Q$2,H87&gt;=$P$2),$O$2,AND(H87&lt;=$Q$3,H87&gt;=$P$3),$O$3,AND(H87&lt;=$Q$4,H87&gt;=$P$4),$O$4,AND(H87&lt;=$Q$5,H87&gt;=$P$5),$O$5,AND(H87&lt;=$Q$6,H87&gt;=$P$6),$O$6,AND(H87&lt;=$Q$7,H87&gt;=$P$7),$O$7,AND(H87&lt;=$Q$8,H87&gt;=$P$8),$O$8,AND(H87&lt;=$Q$9,H87&gt;=$P$9),$O$9,AND(H87&lt;=$Q$10,H87&gt;=$P$10),$O$10,AND(H87&lt;=$Q$11,H87&gt;=$P$11),$O$11,AND(H87&lt;=$Q$12,H87&gt;=$P$12),$O$12,AND(H87&lt;=$Q$13,H87&gt;=$P$13),$O$13)</f>
        <v>70</v>
      </c>
    </row>
    <row r="88" spans="1:11" x14ac:dyDescent="0.25">
      <c r="H88" s="9"/>
    </row>
    <row r="89" spans="1:11" x14ac:dyDescent="0.25">
      <c r="H89" s="9"/>
    </row>
    <row r="90" spans="1:11" x14ac:dyDescent="0.25">
      <c r="H90" s="9"/>
    </row>
    <row r="91" spans="1:11" x14ac:dyDescent="0.25">
      <c r="H91" s="9"/>
    </row>
    <row r="92" spans="1:11" x14ac:dyDescent="0.25">
      <c r="H92" s="9"/>
    </row>
    <row r="93" spans="1:11" x14ac:dyDescent="0.25">
      <c r="H93" s="9"/>
    </row>
    <row r="94" spans="1:11" x14ac:dyDescent="0.25">
      <c r="H94" s="9"/>
    </row>
    <row r="95" spans="1:11" x14ac:dyDescent="0.25">
      <c r="H95" s="9"/>
    </row>
    <row r="96" spans="1:11" x14ac:dyDescent="0.25">
      <c r="H96" s="9"/>
    </row>
    <row r="97" spans="8:8" x14ac:dyDescent="0.25">
      <c r="H97" s="9"/>
    </row>
    <row r="98" spans="8:8" x14ac:dyDescent="0.25">
      <c r="H98" s="9"/>
    </row>
    <row r="99" spans="8:8" x14ac:dyDescent="0.25">
      <c r="H99" s="9"/>
    </row>
    <row r="100" spans="8:8" x14ac:dyDescent="0.25">
      <c r="H100" s="9"/>
    </row>
    <row r="101" spans="8:8" x14ac:dyDescent="0.25">
      <c r="H101" s="9"/>
    </row>
    <row r="102" spans="8:8" x14ac:dyDescent="0.25">
      <c r="H102" s="9"/>
    </row>
    <row r="103" spans="8:8" x14ac:dyDescent="0.25">
      <c r="H103" s="9"/>
    </row>
    <row r="104" spans="8:8" x14ac:dyDescent="0.25">
      <c r="H104" s="9"/>
    </row>
    <row r="105" spans="8:8" x14ac:dyDescent="0.25">
      <c r="H105" s="9"/>
    </row>
    <row r="106" spans="8:8" x14ac:dyDescent="0.25">
      <c r="H106" s="9"/>
    </row>
    <row r="107" spans="8:8" x14ac:dyDescent="0.25">
      <c r="H107" s="9"/>
    </row>
    <row r="108" spans="8:8" x14ac:dyDescent="0.25">
      <c r="H108" s="9"/>
    </row>
    <row r="109" spans="8:8" x14ac:dyDescent="0.25">
      <c r="H109" s="9"/>
    </row>
    <row r="110" spans="8:8" x14ac:dyDescent="0.25">
      <c r="H110" s="9"/>
    </row>
    <row r="111" spans="8:8" x14ac:dyDescent="0.25">
      <c r="H111" s="9"/>
    </row>
    <row r="112" spans="8:8" x14ac:dyDescent="0.25">
      <c r="H112" s="9"/>
    </row>
    <row r="113" spans="8:8" x14ac:dyDescent="0.25">
      <c r="H113" s="9"/>
    </row>
    <row r="114" spans="8:8" x14ac:dyDescent="0.25">
      <c r="H114" s="9"/>
    </row>
    <row r="115" spans="8:8" x14ac:dyDescent="0.25">
      <c r="H115" s="9"/>
    </row>
    <row r="116" spans="8:8" x14ac:dyDescent="0.25">
      <c r="H116" s="9"/>
    </row>
    <row r="117" spans="8:8" x14ac:dyDescent="0.25">
      <c r="H117" s="9"/>
    </row>
    <row r="118" spans="8:8" x14ac:dyDescent="0.25">
      <c r="H118" s="9"/>
    </row>
    <row r="119" spans="8:8" x14ac:dyDescent="0.25">
      <c r="H119" s="9"/>
    </row>
    <row r="120" spans="8:8" x14ac:dyDescent="0.25">
      <c r="H120" s="9"/>
    </row>
    <row r="121" spans="8:8" x14ac:dyDescent="0.25">
      <c r="H121" s="9"/>
    </row>
    <row r="122" spans="8:8" x14ac:dyDescent="0.25">
      <c r="H122" s="9"/>
    </row>
    <row r="123" spans="8:8" x14ac:dyDescent="0.25">
      <c r="H123" s="9"/>
    </row>
    <row r="124" spans="8:8" x14ac:dyDescent="0.25">
      <c r="H124" s="9"/>
    </row>
    <row r="125" spans="8:8" x14ac:dyDescent="0.25">
      <c r="H125" s="9"/>
    </row>
    <row r="126" spans="8:8" x14ac:dyDescent="0.25">
      <c r="H126" s="9"/>
    </row>
    <row r="127" spans="8:8" x14ac:dyDescent="0.25">
      <c r="H127" s="9"/>
    </row>
    <row r="128" spans="8:8" x14ac:dyDescent="0.25">
      <c r="H128" s="9"/>
    </row>
    <row r="129" spans="8:8" x14ac:dyDescent="0.25">
      <c r="H129" s="9"/>
    </row>
    <row r="130" spans="8:8" x14ac:dyDescent="0.25">
      <c r="H130" s="9"/>
    </row>
    <row r="131" spans="8:8" x14ac:dyDescent="0.25">
      <c r="H131" s="9"/>
    </row>
    <row r="132" spans="8:8" x14ac:dyDescent="0.25">
      <c r="H132" s="9"/>
    </row>
    <row r="133" spans="8:8" x14ac:dyDescent="0.25">
      <c r="H133" s="9"/>
    </row>
    <row r="134" spans="8:8" x14ac:dyDescent="0.25">
      <c r="H134" s="9"/>
    </row>
    <row r="135" spans="8:8" x14ac:dyDescent="0.25">
      <c r="H135" s="9"/>
    </row>
    <row r="136" spans="8:8" x14ac:dyDescent="0.25">
      <c r="H136" s="9"/>
    </row>
    <row r="137" spans="8:8" x14ac:dyDescent="0.25">
      <c r="H137" s="9"/>
    </row>
    <row r="138" spans="8:8" x14ac:dyDescent="0.25">
      <c r="H138" s="9"/>
    </row>
    <row r="139" spans="8:8" x14ac:dyDescent="0.25">
      <c r="H139" s="9"/>
    </row>
    <row r="140" spans="8:8" x14ac:dyDescent="0.25">
      <c r="H140" s="9"/>
    </row>
    <row r="141" spans="8:8" x14ac:dyDescent="0.25">
      <c r="H141" s="9"/>
    </row>
    <row r="142" spans="8:8" x14ac:dyDescent="0.25">
      <c r="H142" s="9"/>
    </row>
    <row r="143" spans="8:8" x14ac:dyDescent="0.25">
      <c r="H143" s="9"/>
    </row>
    <row r="144" spans="8:8" x14ac:dyDescent="0.25">
      <c r="H144" s="9"/>
    </row>
    <row r="145" spans="8:8" x14ac:dyDescent="0.25">
      <c r="H145" s="9"/>
    </row>
    <row r="146" spans="8:8" x14ac:dyDescent="0.25">
      <c r="H146" s="9"/>
    </row>
    <row r="147" spans="8:8" x14ac:dyDescent="0.25">
      <c r="H147" s="9"/>
    </row>
    <row r="148" spans="8:8" x14ac:dyDescent="0.25">
      <c r="H148" s="9"/>
    </row>
    <row r="149" spans="8:8" x14ac:dyDescent="0.25">
      <c r="H149" s="9"/>
    </row>
    <row r="150" spans="8:8" x14ac:dyDescent="0.25">
      <c r="H150" s="9"/>
    </row>
    <row r="151" spans="8:8" x14ac:dyDescent="0.25">
      <c r="H151" s="9"/>
    </row>
    <row r="152" spans="8:8" x14ac:dyDescent="0.25">
      <c r="H152" s="9"/>
    </row>
    <row r="153" spans="8:8" x14ac:dyDescent="0.25">
      <c r="H153" s="9"/>
    </row>
    <row r="154" spans="8:8" x14ac:dyDescent="0.25">
      <c r="H154" s="9"/>
    </row>
    <row r="155" spans="8:8" x14ac:dyDescent="0.25">
      <c r="H155" s="9"/>
    </row>
    <row r="156" spans="8:8" x14ac:dyDescent="0.25">
      <c r="H156" s="9"/>
    </row>
    <row r="157" spans="8:8" x14ac:dyDescent="0.25">
      <c r="H157" s="9"/>
    </row>
    <row r="158" spans="8:8" x14ac:dyDescent="0.25">
      <c r="H158" s="9"/>
    </row>
    <row r="159" spans="8:8" x14ac:dyDescent="0.25">
      <c r="H159" s="9"/>
    </row>
    <row r="160" spans="8:8" x14ac:dyDescent="0.25">
      <c r="H160" s="9"/>
    </row>
    <row r="161" spans="8:8" x14ac:dyDescent="0.25">
      <c r="H161" s="9"/>
    </row>
    <row r="162" spans="8:8" x14ac:dyDescent="0.25">
      <c r="H162" s="9"/>
    </row>
    <row r="163" spans="8:8" x14ac:dyDescent="0.25">
      <c r="H163" s="9"/>
    </row>
    <row r="164" spans="8:8" x14ac:dyDescent="0.25">
      <c r="H164" s="9"/>
    </row>
    <row r="165" spans="8:8" x14ac:dyDescent="0.25">
      <c r="H165" s="9"/>
    </row>
    <row r="166" spans="8:8" x14ac:dyDescent="0.25">
      <c r="H166" s="9"/>
    </row>
    <row r="167" spans="8:8" x14ac:dyDescent="0.25">
      <c r="H167" s="9"/>
    </row>
    <row r="168" spans="8:8" x14ac:dyDescent="0.25">
      <c r="H168" s="9"/>
    </row>
    <row r="169" spans="8:8" x14ac:dyDescent="0.25">
      <c r="H169" s="9"/>
    </row>
    <row r="170" spans="8:8" x14ac:dyDescent="0.25">
      <c r="H170" s="9"/>
    </row>
    <row r="171" spans="8:8" x14ac:dyDescent="0.25">
      <c r="H171" s="9"/>
    </row>
    <row r="172" spans="8:8" x14ac:dyDescent="0.25">
      <c r="H172" s="9"/>
    </row>
    <row r="173" spans="8:8" x14ac:dyDescent="0.25">
      <c r="H173" s="9"/>
    </row>
    <row r="174" spans="8:8" x14ac:dyDescent="0.25">
      <c r="H174" s="9"/>
    </row>
    <row r="175" spans="8:8" x14ac:dyDescent="0.25">
      <c r="H175" s="9"/>
    </row>
    <row r="176" spans="8:8" x14ac:dyDescent="0.25">
      <c r="H176" s="9"/>
    </row>
    <row r="177" spans="8:8" x14ac:dyDescent="0.25">
      <c r="H177" s="9"/>
    </row>
    <row r="178" spans="8:8" x14ac:dyDescent="0.25">
      <c r="H178" s="9"/>
    </row>
    <row r="179" spans="8:8" x14ac:dyDescent="0.25">
      <c r="H179" s="9"/>
    </row>
    <row r="180" spans="8:8" x14ac:dyDescent="0.25">
      <c r="H180" s="9"/>
    </row>
    <row r="181" spans="8:8" x14ac:dyDescent="0.25">
      <c r="H181" s="9"/>
    </row>
    <row r="182" spans="8:8" x14ac:dyDescent="0.25">
      <c r="H182" s="9"/>
    </row>
    <row r="183" spans="8:8" x14ac:dyDescent="0.25">
      <c r="H183" s="9"/>
    </row>
    <row r="184" spans="8:8" x14ac:dyDescent="0.25">
      <c r="H184" s="9"/>
    </row>
    <row r="185" spans="8:8" x14ac:dyDescent="0.25">
      <c r="H185" s="9"/>
    </row>
    <row r="186" spans="8:8" x14ac:dyDescent="0.25">
      <c r="H186" s="9"/>
    </row>
    <row r="187" spans="8:8" x14ac:dyDescent="0.25">
      <c r="H187" s="9"/>
    </row>
    <row r="188" spans="8:8" x14ac:dyDescent="0.25">
      <c r="H188" s="9"/>
    </row>
    <row r="189" spans="8:8" x14ac:dyDescent="0.25">
      <c r="H189" s="9"/>
    </row>
    <row r="190" spans="8:8" x14ac:dyDescent="0.25">
      <c r="H190" s="9"/>
    </row>
    <row r="191" spans="8:8" x14ac:dyDescent="0.25">
      <c r="H191" s="9"/>
    </row>
    <row r="192" spans="8:8" x14ac:dyDescent="0.25">
      <c r="H192" s="9"/>
    </row>
    <row r="193" spans="8:8" x14ac:dyDescent="0.25">
      <c r="H193" s="9"/>
    </row>
    <row r="194" spans="8:8" x14ac:dyDescent="0.25">
      <c r="H194" s="9"/>
    </row>
    <row r="195" spans="8:8" x14ac:dyDescent="0.25">
      <c r="H195" s="9"/>
    </row>
    <row r="196" spans="8:8" x14ac:dyDescent="0.25">
      <c r="H196" s="9"/>
    </row>
    <row r="197" spans="8:8" x14ac:dyDescent="0.25">
      <c r="H197" s="9"/>
    </row>
    <row r="198" spans="8:8" x14ac:dyDescent="0.25">
      <c r="H198" s="9"/>
    </row>
    <row r="199" spans="8:8" x14ac:dyDescent="0.25">
      <c r="H199" s="9"/>
    </row>
    <row r="200" spans="8:8" x14ac:dyDescent="0.25">
      <c r="H200" s="9"/>
    </row>
    <row r="201" spans="8:8" x14ac:dyDescent="0.25">
      <c r="H201" s="9"/>
    </row>
    <row r="202" spans="8:8" x14ac:dyDescent="0.25">
      <c r="H202" s="9"/>
    </row>
    <row r="203" spans="8:8" x14ac:dyDescent="0.25">
      <c r="H203" s="9"/>
    </row>
    <row r="204" spans="8:8" x14ac:dyDescent="0.25">
      <c r="H204" s="9"/>
    </row>
    <row r="205" spans="8:8" x14ac:dyDescent="0.25">
      <c r="H205" s="9"/>
    </row>
    <row r="206" spans="8:8" x14ac:dyDescent="0.25">
      <c r="H206" s="9"/>
    </row>
    <row r="207" spans="8:8" x14ac:dyDescent="0.25">
      <c r="H207" s="9"/>
    </row>
    <row r="208" spans="8:8" x14ac:dyDescent="0.25">
      <c r="H208" s="9"/>
    </row>
    <row r="209" spans="8:8" x14ac:dyDescent="0.25">
      <c r="H209" s="9"/>
    </row>
    <row r="210" spans="8:8" x14ac:dyDescent="0.25">
      <c r="H210" s="9"/>
    </row>
    <row r="211" spans="8:8" x14ac:dyDescent="0.25">
      <c r="H211" s="9"/>
    </row>
    <row r="212" spans="8:8" x14ac:dyDescent="0.25">
      <c r="H212" s="9"/>
    </row>
    <row r="213" spans="8:8" x14ac:dyDescent="0.25">
      <c r="H213" s="9"/>
    </row>
    <row r="214" spans="8:8" x14ac:dyDescent="0.25">
      <c r="H214" s="9"/>
    </row>
    <row r="215" spans="8:8" x14ac:dyDescent="0.25">
      <c r="H215" s="9"/>
    </row>
    <row r="216" spans="8:8" x14ac:dyDescent="0.25">
      <c r="H216" s="9"/>
    </row>
    <row r="217" spans="8:8" x14ac:dyDescent="0.25">
      <c r="H217" s="9"/>
    </row>
    <row r="218" spans="8:8" x14ac:dyDescent="0.25">
      <c r="H218" s="9"/>
    </row>
    <row r="219" spans="8:8" x14ac:dyDescent="0.25">
      <c r="H219" s="9"/>
    </row>
    <row r="220" spans="8:8" x14ac:dyDescent="0.25">
      <c r="H220" s="9"/>
    </row>
    <row r="221" spans="8:8" x14ac:dyDescent="0.25">
      <c r="H221" s="9"/>
    </row>
    <row r="222" spans="8:8" x14ac:dyDescent="0.25">
      <c r="H222" s="9"/>
    </row>
    <row r="223" spans="8:8" x14ac:dyDescent="0.25">
      <c r="H223" s="9"/>
    </row>
    <row r="224" spans="8:8" x14ac:dyDescent="0.25">
      <c r="H224" s="9"/>
    </row>
    <row r="225" spans="8:8" x14ac:dyDescent="0.25">
      <c r="H225" s="9"/>
    </row>
    <row r="226" spans="8:8" x14ac:dyDescent="0.25">
      <c r="H226" s="9"/>
    </row>
    <row r="227" spans="8:8" x14ac:dyDescent="0.25">
      <c r="H227" s="9"/>
    </row>
    <row r="228" spans="8:8" x14ac:dyDescent="0.25">
      <c r="H228" s="9"/>
    </row>
    <row r="229" spans="8:8" x14ac:dyDescent="0.25">
      <c r="H229" s="9"/>
    </row>
    <row r="230" spans="8:8" x14ac:dyDescent="0.25">
      <c r="H230" s="9"/>
    </row>
    <row r="231" spans="8:8" x14ac:dyDescent="0.25">
      <c r="H231" s="9"/>
    </row>
    <row r="232" spans="8:8" x14ac:dyDescent="0.25">
      <c r="H232" s="9"/>
    </row>
    <row r="233" spans="8:8" x14ac:dyDescent="0.25">
      <c r="H233" s="9"/>
    </row>
    <row r="234" spans="8:8" x14ac:dyDescent="0.25">
      <c r="H234" s="9"/>
    </row>
    <row r="235" spans="8:8" x14ac:dyDescent="0.25">
      <c r="H235" s="9"/>
    </row>
    <row r="236" spans="8:8" x14ac:dyDescent="0.25">
      <c r="H236" s="9"/>
    </row>
    <row r="237" spans="8:8" x14ac:dyDescent="0.25">
      <c r="H237" s="9"/>
    </row>
    <row r="238" spans="8:8" x14ac:dyDescent="0.25">
      <c r="H238" s="9"/>
    </row>
    <row r="239" spans="8:8" x14ac:dyDescent="0.25">
      <c r="H239" s="9"/>
    </row>
    <row r="240" spans="8:8" x14ac:dyDescent="0.25">
      <c r="H240" s="9"/>
    </row>
    <row r="241" spans="8:8" x14ac:dyDescent="0.25">
      <c r="H241" s="9"/>
    </row>
    <row r="242" spans="8:8" x14ac:dyDescent="0.25">
      <c r="H242" s="9"/>
    </row>
    <row r="243" spans="8:8" x14ac:dyDescent="0.25">
      <c r="H243" s="9"/>
    </row>
    <row r="244" spans="8:8" x14ac:dyDescent="0.25">
      <c r="H244" s="9"/>
    </row>
    <row r="245" spans="8:8" x14ac:dyDescent="0.25">
      <c r="H245" s="9"/>
    </row>
    <row r="246" spans="8:8" x14ac:dyDescent="0.25">
      <c r="H246" s="9"/>
    </row>
    <row r="247" spans="8:8" x14ac:dyDescent="0.25">
      <c r="H247" s="9"/>
    </row>
    <row r="248" spans="8:8" x14ac:dyDescent="0.25">
      <c r="H248" s="9"/>
    </row>
    <row r="249" spans="8:8" x14ac:dyDescent="0.25">
      <c r="H249" s="9"/>
    </row>
    <row r="250" spans="8:8" x14ac:dyDescent="0.25">
      <c r="H250" s="9"/>
    </row>
    <row r="251" spans="8:8" x14ac:dyDescent="0.25">
      <c r="H251" s="9"/>
    </row>
    <row r="252" spans="8:8" x14ac:dyDescent="0.25">
      <c r="H252" s="9"/>
    </row>
    <row r="253" spans="8:8" x14ac:dyDescent="0.25">
      <c r="H253" s="9"/>
    </row>
    <row r="254" spans="8:8" x14ac:dyDescent="0.25">
      <c r="H254" s="9"/>
    </row>
    <row r="255" spans="8:8" x14ac:dyDescent="0.25">
      <c r="H255" s="9"/>
    </row>
    <row r="256" spans="8:8" x14ac:dyDescent="0.25">
      <c r="H256" s="9"/>
    </row>
    <row r="257" spans="8:8" x14ac:dyDescent="0.25">
      <c r="H257" s="9"/>
    </row>
    <row r="258" spans="8:8" x14ac:dyDescent="0.25">
      <c r="H258" s="9"/>
    </row>
    <row r="259" spans="8:8" x14ac:dyDescent="0.25">
      <c r="H259" s="9"/>
    </row>
    <row r="260" spans="8:8" x14ac:dyDescent="0.25">
      <c r="H260" s="9"/>
    </row>
    <row r="261" spans="8:8" x14ac:dyDescent="0.25">
      <c r="H261" s="9"/>
    </row>
    <row r="262" spans="8:8" x14ac:dyDescent="0.25">
      <c r="H262" s="9"/>
    </row>
    <row r="263" spans="8:8" x14ac:dyDescent="0.25">
      <c r="H263" s="9"/>
    </row>
    <row r="264" spans="8:8" x14ac:dyDescent="0.25">
      <c r="H264" s="9"/>
    </row>
    <row r="265" spans="8:8" x14ac:dyDescent="0.25">
      <c r="H265" s="9"/>
    </row>
    <row r="266" spans="8:8" x14ac:dyDescent="0.25">
      <c r="H266" s="9"/>
    </row>
    <row r="267" spans="8:8" x14ac:dyDescent="0.25">
      <c r="H267" s="9"/>
    </row>
    <row r="268" spans="8:8" x14ac:dyDescent="0.25">
      <c r="H268" s="9"/>
    </row>
    <row r="269" spans="8:8" x14ac:dyDescent="0.25">
      <c r="H269" s="9"/>
    </row>
    <row r="270" spans="8:8" x14ac:dyDescent="0.25">
      <c r="H270" s="9"/>
    </row>
    <row r="271" spans="8:8" x14ac:dyDescent="0.25">
      <c r="H271" s="9"/>
    </row>
    <row r="272" spans="8:8" x14ac:dyDescent="0.25">
      <c r="H272" s="9"/>
    </row>
    <row r="273" spans="8:8" x14ac:dyDescent="0.25">
      <c r="H273" s="9"/>
    </row>
    <row r="274" spans="8:8" x14ac:dyDescent="0.25">
      <c r="H274" s="9"/>
    </row>
    <row r="275" spans="8:8" x14ac:dyDescent="0.25">
      <c r="H275" s="9"/>
    </row>
    <row r="276" spans="8:8" x14ac:dyDescent="0.25">
      <c r="H276" s="9"/>
    </row>
    <row r="277" spans="8:8" x14ac:dyDescent="0.25">
      <c r="H277" s="9"/>
    </row>
    <row r="278" spans="8:8" x14ac:dyDescent="0.25">
      <c r="H278" s="9"/>
    </row>
    <row r="279" spans="8:8" x14ac:dyDescent="0.25">
      <c r="H279" s="9"/>
    </row>
    <row r="280" spans="8:8" x14ac:dyDescent="0.25">
      <c r="H280" s="9"/>
    </row>
    <row r="281" spans="8:8" x14ac:dyDescent="0.25">
      <c r="H281" s="9"/>
    </row>
    <row r="282" spans="8:8" x14ac:dyDescent="0.25">
      <c r="H282" s="9"/>
    </row>
    <row r="283" spans="8:8" x14ac:dyDescent="0.25">
      <c r="H283" s="9"/>
    </row>
    <row r="284" spans="8:8" x14ac:dyDescent="0.25">
      <c r="H284" s="9"/>
    </row>
    <row r="285" spans="8:8" x14ac:dyDescent="0.25">
      <c r="H285" s="9"/>
    </row>
    <row r="286" spans="8:8" x14ac:dyDescent="0.25">
      <c r="H286" s="9"/>
    </row>
    <row r="287" spans="8:8" x14ac:dyDescent="0.25">
      <c r="H287" s="9"/>
    </row>
    <row r="288" spans="8:8" x14ac:dyDescent="0.25">
      <c r="H288" s="9"/>
    </row>
    <row r="289" spans="8:8" x14ac:dyDescent="0.25">
      <c r="H289" s="9"/>
    </row>
    <row r="290" spans="8:8" x14ac:dyDescent="0.25">
      <c r="H290" s="9"/>
    </row>
    <row r="291" spans="8:8" x14ac:dyDescent="0.25">
      <c r="H291" s="9"/>
    </row>
    <row r="292" spans="8:8" x14ac:dyDescent="0.25">
      <c r="H292" s="9"/>
    </row>
    <row r="293" spans="8:8" x14ac:dyDescent="0.25">
      <c r="H293" s="9"/>
    </row>
    <row r="294" spans="8:8" x14ac:dyDescent="0.25">
      <c r="H294" s="9"/>
    </row>
    <row r="295" spans="8:8" x14ac:dyDescent="0.25">
      <c r="H295" s="9"/>
    </row>
    <row r="296" spans="8:8" x14ac:dyDescent="0.25">
      <c r="H296" s="9"/>
    </row>
    <row r="297" spans="8:8" x14ac:dyDescent="0.25">
      <c r="H297" s="9"/>
    </row>
    <row r="298" spans="8:8" x14ac:dyDescent="0.25">
      <c r="H298" s="9"/>
    </row>
    <row r="299" spans="8:8" x14ac:dyDescent="0.25">
      <c r="H299" s="9"/>
    </row>
    <row r="300" spans="8:8" x14ac:dyDescent="0.25">
      <c r="H300" s="9"/>
    </row>
    <row r="301" spans="8:8" x14ac:dyDescent="0.25">
      <c r="H301" s="9"/>
    </row>
    <row r="302" spans="8:8" x14ac:dyDescent="0.25">
      <c r="H302" s="9"/>
    </row>
    <row r="303" spans="8:8" x14ac:dyDescent="0.25">
      <c r="H303" s="9"/>
    </row>
    <row r="304" spans="8:8" x14ac:dyDescent="0.25">
      <c r="H304" s="9"/>
    </row>
    <row r="305" spans="8:8" x14ac:dyDescent="0.25">
      <c r="H305" s="9"/>
    </row>
    <row r="306" spans="8:8" x14ac:dyDescent="0.25">
      <c r="H306" s="9"/>
    </row>
    <row r="307" spans="8:8" x14ac:dyDescent="0.25">
      <c r="H307" s="9"/>
    </row>
    <row r="308" spans="8:8" x14ac:dyDescent="0.25">
      <c r="H308" s="9"/>
    </row>
    <row r="309" spans="8:8" x14ac:dyDescent="0.25">
      <c r="H309" s="9"/>
    </row>
    <row r="310" spans="8:8" x14ac:dyDescent="0.25">
      <c r="H310" s="9"/>
    </row>
    <row r="311" spans="8:8" x14ac:dyDescent="0.25">
      <c r="H311" s="9"/>
    </row>
    <row r="312" spans="8:8" x14ac:dyDescent="0.25">
      <c r="H312" s="9"/>
    </row>
    <row r="313" spans="8:8" x14ac:dyDescent="0.25">
      <c r="H313" s="9"/>
    </row>
    <row r="314" spans="8:8" x14ac:dyDescent="0.25">
      <c r="H314" s="9"/>
    </row>
    <row r="315" spans="8:8" x14ac:dyDescent="0.25">
      <c r="H315" s="9"/>
    </row>
    <row r="316" spans="8:8" x14ac:dyDescent="0.25">
      <c r="H316" s="9"/>
    </row>
    <row r="317" spans="8:8" x14ac:dyDescent="0.25">
      <c r="H317" s="9"/>
    </row>
    <row r="318" spans="8:8" x14ac:dyDescent="0.25">
      <c r="H318" s="9"/>
    </row>
    <row r="319" spans="8:8" x14ac:dyDescent="0.25">
      <c r="H319" s="9"/>
    </row>
    <row r="320" spans="8:8" x14ac:dyDescent="0.25">
      <c r="H320" s="9"/>
    </row>
    <row r="321" spans="8:8" x14ac:dyDescent="0.25">
      <c r="H321" s="9"/>
    </row>
    <row r="322" spans="8:8" x14ac:dyDescent="0.25">
      <c r="H322" s="9"/>
    </row>
    <row r="323" spans="8:8" x14ac:dyDescent="0.25">
      <c r="H323" s="9"/>
    </row>
    <row r="324" spans="8:8" x14ac:dyDescent="0.25">
      <c r="H324" s="9"/>
    </row>
    <row r="325" spans="8:8" x14ac:dyDescent="0.25">
      <c r="H325" s="9"/>
    </row>
    <row r="326" spans="8:8" x14ac:dyDescent="0.25">
      <c r="H326" s="9"/>
    </row>
    <row r="327" spans="8:8" x14ac:dyDescent="0.25">
      <c r="H327" s="9"/>
    </row>
    <row r="328" spans="8:8" x14ac:dyDescent="0.25">
      <c r="H328" s="9"/>
    </row>
    <row r="329" spans="8:8" x14ac:dyDescent="0.25">
      <c r="H329" s="9"/>
    </row>
    <row r="330" spans="8:8" x14ac:dyDescent="0.25">
      <c r="H330" s="9"/>
    </row>
    <row r="331" spans="8:8" x14ac:dyDescent="0.25">
      <c r="H331" s="9"/>
    </row>
    <row r="332" spans="8:8" x14ac:dyDescent="0.25">
      <c r="H332" s="9"/>
    </row>
    <row r="333" spans="8:8" x14ac:dyDescent="0.25">
      <c r="H333" s="9"/>
    </row>
    <row r="334" spans="8:8" x14ac:dyDescent="0.25">
      <c r="H334" s="9"/>
    </row>
    <row r="335" spans="8:8" x14ac:dyDescent="0.25">
      <c r="H335" s="9"/>
    </row>
    <row r="336" spans="8:8" x14ac:dyDescent="0.25">
      <c r="H336" s="9"/>
    </row>
    <row r="337" spans="8:8" x14ac:dyDescent="0.25">
      <c r="H337" s="9"/>
    </row>
    <row r="338" spans="8:8" x14ac:dyDescent="0.25">
      <c r="H338" s="9"/>
    </row>
    <row r="339" spans="8:8" x14ac:dyDescent="0.25">
      <c r="H339" s="9"/>
    </row>
    <row r="340" spans="8:8" x14ac:dyDescent="0.25">
      <c r="H340" s="9"/>
    </row>
    <row r="341" spans="8:8" x14ac:dyDescent="0.25">
      <c r="H341" s="9"/>
    </row>
    <row r="342" spans="8:8" x14ac:dyDescent="0.25">
      <c r="H342" s="9"/>
    </row>
    <row r="343" spans="8:8" x14ac:dyDescent="0.25">
      <c r="H343" s="9"/>
    </row>
    <row r="344" spans="8:8" x14ac:dyDescent="0.25">
      <c r="H344" s="9"/>
    </row>
    <row r="345" spans="8:8" x14ac:dyDescent="0.25">
      <c r="H345" s="9"/>
    </row>
    <row r="346" spans="8:8" x14ac:dyDescent="0.25">
      <c r="H346" s="9"/>
    </row>
    <row r="347" spans="8:8" x14ac:dyDescent="0.25">
      <c r="H347" s="9"/>
    </row>
    <row r="348" spans="8:8" x14ac:dyDescent="0.25">
      <c r="H348" s="9"/>
    </row>
    <row r="349" spans="8:8" x14ac:dyDescent="0.25">
      <c r="H349" s="9"/>
    </row>
    <row r="350" spans="8:8" x14ac:dyDescent="0.25">
      <c r="H350" s="9"/>
    </row>
    <row r="351" spans="8:8" x14ac:dyDescent="0.25">
      <c r="H351" s="9"/>
    </row>
    <row r="352" spans="8:8" x14ac:dyDescent="0.25">
      <c r="H352" s="9"/>
    </row>
    <row r="353" spans="8:8" x14ac:dyDescent="0.25">
      <c r="H353" s="9"/>
    </row>
    <row r="354" spans="8:8" x14ac:dyDescent="0.25">
      <c r="H354" s="9"/>
    </row>
    <row r="355" spans="8:8" x14ac:dyDescent="0.25">
      <c r="H355" s="9"/>
    </row>
    <row r="356" spans="8:8" x14ac:dyDescent="0.25">
      <c r="H356" s="9"/>
    </row>
    <row r="357" spans="8:8" x14ac:dyDescent="0.25">
      <c r="H357" s="9"/>
    </row>
    <row r="358" spans="8:8" x14ac:dyDescent="0.25">
      <c r="H358" s="9"/>
    </row>
    <row r="359" spans="8:8" x14ac:dyDescent="0.25">
      <c r="H359" s="9"/>
    </row>
    <row r="360" spans="8:8" x14ac:dyDescent="0.25">
      <c r="H360" s="9"/>
    </row>
    <row r="361" spans="8:8" x14ac:dyDescent="0.25">
      <c r="H361" s="9"/>
    </row>
    <row r="362" spans="8:8" x14ac:dyDescent="0.25">
      <c r="H362" s="9"/>
    </row>
    <row r="363" spans="8:8" x14ac:dyDescent="0.25">
      <c r="H363" s="9"/>
    </row>
    <row r="364" spans="8:8" x14ac:dyDescent="0.25">
      <c r="H364" s="9"/>
    </row>
    <row r="365" spans="8:8" x14ac:dyDescent="0.25">
      <c r="H365" s="9"/>
    </row>
    <row r="366" spans="8:8" x14ac:dyDescent="0.25">
      <c r="H366" s="9"/>
    </row>
    <row r="367" spans="8:8" x14ac:dyDescent="0.25">
      <c r="H367" s="9"/>
    </row>
    <row r="368" spans="8:8" x14ac:dyDescent="0.25">
      <c r="H368" s="9"/>
    </row>
    <row r="369" spans="8:8" x14ac:dyDescent="0.25">
      <c r="H369" s="9"/>
    </row>
    <row r="370" spans="8:8" x14ac:dyDescent="0.25">
      <c r="H370" s="9"/>
    </row>
    <row r="371" spans="8:8" x14ac:dyDescent="0.25">
      <c r="H371" s="9"/>
    </row>
    <row r="372" spans="8:8" x14ac:dyDescent="0.25">
      <c r="H372" s="9"/>
    </row>
    <row r="373" spans="8:8" x14ac:dyDescent="0.25">
      <c r="H373" s="9"/>
    </row>
    <row r="374" spans="8:8" x14ac:dyDescent="0.25">
      <c r="H374" s="9"/>
    </row>
    <row r="375" spans="8:8" x14ac:dyDescent="0.25">
      <c r="H375" s="9"/>
    </row>
    <row r="376" spans="8:8" x14ac:dyDescent="0.25">
      <c r="H376" s="9"/>
    </row>
    <row r="377" spans="8:8" x14ac:dyDescent="0.25">
      <c r="H377" s="9"/>
    </row>
    <row r="378" spans="8:8" x14ac:dyDescent="0.25">
      <c r="H378" s="9"/>
    </row>
    <row r="379" spans="8:8" x14ac:dyDescent="0.25">
      <c r="H379" s="9"/>
    </row>
    <row r="380" spans="8:8" x14ac:dyDescent="0.25">
      <c r="H380" s="9"/>
    </row>
    <row r="381" spans="8:8" x14ac:dyDescent="0.25">
      <c r="H381" s="9"/>
    </row>
    <row r="382" spans="8:8" x14ac:dyDescent="0.25">
      <c r="H382" s="9"/>
    </row>
    <row r="383" spans="8:8" x14ac:dyDescent="0.25">
      <c r="H383" s="9"/>
    </row>
    <row r="384" spans="8:8" x14ac:dyDescent="0.25">
      <c r="H384" s="9"/>
    </row>
    <row r="385" spans="8:8" x14ac:dyDescent="0.25">
      <c r="H385" s="9"/>
    </row>
    <row r="386" spans="8:8" x14ac:dyDescent="0.25">
      <c r="H386" s="9"/>
    </row>
    <row r="387" spans="8:8" x14ac:dyDescent="0.25">
      <c r="H387" s="9"/>
    </row>
    <row r="388" spans="8:8" x14ac:dyDescent="0.25">
      <c r="H388" s="9"/>
    </row>
    <row r="389" spans="8:8" x14ac:dyDescent="0.25">
      <c r="H389" s="9"/>
    </row>
    <row r="390" spans="8:8" x14ac:dyDescent="0.25">
      <c r="H390" s="9"/>
    </row>
    <row r="391" spans="8:8" x14ac:dyDescent="0.25">
      <c r="H391" s="9"/>
    </row>
    <row r="392" spans="8:8" x14ac:dyDescent="0.25">
      <c r="H392" s="9"/>
    </row>
    <row r="393" spans="8:8" x14ac:dyDescent="0.25">
      <c r="H393" s="9"/>
    </row>
    <row r="394" spans="8:8" x14ac:dyDescent="0.25">
      <c r="H394" s="9"/>
    </row>
    <row r="395" spans="8:8" x14ac:dyDescent="0.25">
      <c r="H395" s="9"/>
    </row>
    <row r="396" spans="8:8" x14ac:dyDescent="0.25">
      <c r="H396" s="9"/>
    </row>
    <row r="397" spans="8:8" x14ac:dyDescent="0.25">
      <c r="H397" s="9"/>
    </row>
    <row r="398" spans="8:8" x14ac:dyDescent="0.25">
      <c r="H398" s="9"/>
    </row>
    <row r="399" spans="8:8" x14ac:dyDescent="0.25">
      <c r="H399" s="9"/>
    </row>
    <row r="400" spans="8:8" x14ac:dyDescent="0.25">
      <c r="H400" s="9"/>
    </row>
    <row r="401" spans="8:8" x14ac:dyDescent="0.25">
      <c r="H401" s="9"/>
    </row>
    <row r="402" spans="8:8" x14ac:dyDescent="0.25">
      <c r="H402" s="9"/>
    </row>
    <row r="403" spans="8:8" x14ac:dyDescent="0.25">
      <c r="H403" s="9"/>
    </row>
    <row r="404" spans="8:8" x14ac:dyDescent="0.25">
      <c r="H404" s="9"/>
    </row>
    <row r="405" spans="8:8" x14ac:dyDescent="0.25">
      <c r="H405" s="9"/>
    </row>
    <row r="406" spans="8:8" x14ac:dyDescent="0.25">
      <c r="H406" s="9"/>
    </row>
    <row r="407" spans="8:8" x14ac:dyDescent="0.25">
      <c r="H407" s="9"/>
    </row>
    <row r="408" spans="8:8" x14ac:dyDescent="0.25">
      <c r="H408" s="9"/>
    </row>
    <row r="409" spans="8:8" x14ac:dyDescent="0.25">
      <c r="H409" s="9"/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3D6813-2915-4793-B999-4A7ADD439860}">
  <sheetPr codeName="Arkusz6"/>
  <dimension ref="A1:F480"/>
  <sheetViews>
    <sheetView workbookViewId="0">
      <selection activeCell="K14" sqref="K14"/>
    </sheetView>
  </sheetViews>
  <sheetFormatPr defaultRowHeight="15" x14ac:dyDescent="0.25"/>
  <cols>
    <col min="1" max="1" width="23.140625" customWidth="1"/>
    <col min="2" max="2" width="28.85546875" customWidth="1"/>
    <col min="5" max="5" width="23.140625" customWidth="1"/>
  </cols>
  <sheetData>
    <row r="1" spans="1:6" x14ac:dyDescent="0.25">
      <c r="A1" s="64" t="str">
        <f>'500 m M'!E3</f>
        <v>HUSAK Krzysztof</v>
      </c>
      <c r="B1" cm="1">
        <f t="array" ref="B1:B25">_xlfn._xlws.SORT(_xlfn.UNIQUE(A:A,0,0))</f>
        <v>0</v>
      </c>
      <c r="E1" s="64" t="str">
        <f>'500 m K'!E3</f>
        <v>GADOMSKA Anna</v>
      </c>
      <c r="F1" cm="1">
        <f t="array" ref="F1:F9">_xlfn._xlws.SORT(_xlfn.UNIQUE(E:E,0,0))</f>
        <v>0</v>
      </c>
    </row>
    <row r="2" spans="1:6" x14ac:dyDescent="0.25">
      <c r="A2" s="64" t="str">
        <f>'500 m M'!E4</f>
        <v>NAPORA Jacek</v>
      </c>
      <c r="B2" t="str">
        <v>ADAMOWICZ Krzysztof</v>
      </c>
      <c r="E2" s="64" t="str">
        <f>'500 m K'!E4</f>
        <v>GAWRACZYŃSKA Anna</v>
      </c>
      <c r="F2" t="str">
        <v>GADOMSKA Anna</v>
      </c>
    </row>
    <row r="3" spans="1:6" x14ac:dyDescent="0.25">
      <c r="A3" s="64" t="str">
        <f>'500 m M'!E5</f>
        <v>FLORCZYK Wojciech</v>
      </c>
      <c r="B3" t="str">
        <v>BARTŁOCZUK Andrzej</v>
      </c>
      <c r="E3" s="64" t="str">
        <f>'500 m K'!E5</f>
        <v>JANKO-MIELCARSKA Ewa</v>
      </c>
      <c r="F3" t="str">
        <v>GAWRACZYŃSKA Anna</v>
      </c>
    </row>
    <row r="4" spans="1:6" x14ac:dyDescent="0.25">
      <c r="A4" s="64" t="str">
        <f>'500 m M'!E6</f>
        <v>KARCZEWSKI Artur</v>
      </c>
      <c r="B4" t="str">
        <v>BARTOŃ Zbigniew</v>
      </c>
      <c r="E4" s="64" t="str">
        <f>'500 m K'!E6</f>
        <v>SZAREJKO Anna</v>
      </c>
      <c r="F4" t="str">
        <v>JANKO-MIELCARSKA Ewa</v>
      </c>
    </row>
    <row r="5" spans="1:6" x14ac:dyDescent="0.25">
      <c r="A5" s="64" t="str">
        <f>'500 m M'!E7</f>
        <v>FLEJSZER Łukasz</v>
      </c>
      <c r="B5" t="str">
        <v>BIEDRZYCKI Zbigniew</v>
      </c>
      <c r="E5" s="64" t="str">
        <f>'500 m K'!E7</f>
        <v>WEŁNICKA Magdalena</v>
      </c>
      <c r="F5" t="str">
        <v>STANKIEWICZ Anna</v>
      </c>
    </row>
    <row r="6" spans="1:6" x14ac:dyDescent="0.25">
      <c r="A6" s="64" t="str">
        <f>'500 m M'!E8</f>
        <v>KRÓL Mariusz</v>
      </c>
      <c r="B6" t="str">
        <v>CYWIŃSKI Leszek</v>
      </c>
      <c r="E6" s="64">
        <f>'500 m K'!E8</f>
        <v>0</v>
      </c>
      <c r="F6" t="str">
        <v>STASZKIEWICZ Elżbieta</v>
      </c>
    </row>
    <row r="7" spans="1:6" x14ac:dyDescent="0.25">
      <c r="A7" s="64" t="str">
        <f>'500 m M'!E9</f>
        <v>ZĘBALA Krzysztof</v>
      </c>
      <c r="B7" t="str">
        <v>CZYTAJŁO Jacek</v>
      </c>
      <c r="E7" s="64">
        <f>'500 m K'!E9</f>
        <v>0</v>
      </c>
      <c r="F7" t="str">
        <v>SZAREJKO Anna</v>
      </c>
    </row>
    <row r="8" spans="1:6" x14ac:dyDescent="0.25">
      <c r="A8" s="64" t="str">
        <f>'500 m M'!E10</f>
        <v>ŁUKASZEWICZ Przemysław</v>
      </c>
      <c r="B8" t="str">
        <v>FLEJSZER Łukasz</v>
      </c>
      <c r="E8" s="64">
        <f>'500 m K'!E10</f>
        <v>0</v>
      </c>
      <c r="F8" t="str">
        <v>WEŁNICKA Magdalena</v>
      </c>
    </row>
    <row r="9" spans="1:6" x14ac:dyDescent="0.25">
      <c r="A9" s="64" t="str">
        <f>'500 m M'!E11</f>
        <v>GRODZKI Piotr</v>
      </c>
      <c r="B9" t="str">
        <v>FLORCZYK Wojciech</v>
      </c>
      <c r="E9" s="64">
        <f>'500 m K'!E11</f>
        <v>0</v>
      </c>
      <c r="F9">
        <v>0</v>
      </c>
    </row>
    <row r="10" spans="1:6" x14ac:dyDescent="0.25">
      <c r="A10" s="64" t="str">
        <f>'500 m M'!E12</f>
        <v>CYWIŃSKI Leszek</v>
      </c>
      <c r="B10" t="str">
        <v>GARBACIK Stanisław</v>
      </c>
      <c r="E10" s="64">
        <f>'500 m K'!E12</f>
        <v>0</v>
      </c>
    </row>
    <row r="11" spans="1:6" x14ac:dyDescent="0.25">
      <c r="A11" s="64" t="str">
        <f>'500 m M'!E13</f>
        <v>ADAMOWICZ Krzysztof</v>
      </c>
      <c r="B11" t="str">
        <v>GRODZKI Piotr</v>
      </c>
      <c r="E11" s="64">
        <f>'500 m K'!E13</f>
        <v>0</v>
      </c>
    </row>
    <row r="12" spans="1:6" x14ac:dyDescent="0.25">
      <c r="A12" s="64" t="str">
        <f>'500 m M'!E14</f>
        <v>OSTAPIUK Zygmunt</v>
      </c>
      <c r="B12" t="str">
        <v>HUSAK Krzysztof</v>
      </c>
      <c r="E12" s="64">
        <f>'500 m K'!E14</f>
        <v>0</v>
      </c>
    </row>
    <row r="13" spans="1:6" x14ac:dyDescent="0.25">
      <c r="A13" s="64" t="str">
        <f>'500 m M'!E15</f>
        <v>BARTOŃ Zbigniew</v>
      </c>
      <c r="B13" t="str">
        <v>KARCZEWSKI Artur</v>
      </c>
      <c r="E13" s="64">
        <f>'500 m K'!E15</f>
        <v>0</v>
      </c>
    </row>
    <row r="14" spans="1:6" x14ac:dyDescent="0.25">
      <c r="A14" s="64" t="str">
        <f>'500 m M'!E16</f>
        <v>BIEDRZYCKI Zbigniew</v>
      </c>
      <c r="B14" t="str">
        <v>KONERA Roman</v>
      </c>
      <c r="E14" s="64">
        <f>'500 m K'!E16</f>
        <v>0</v>
      </c>
    </row>
    <row r="15" spans="1:6" x14ac:dyDescent="0.25">
      <c r="A15" s="64" t="str">
        <f>'500 m M'!E17</f>
        <v>WOŹNICKI Paweł</v>
      </c>
      <c r="B15" t="str">
        <v>KOZAKIEWICZ Tadeusz</v>
      </c>
      <c r="E15" s="64">
        <f>'500 m K'!E17</f>
        <v>0</v>
      </c>
    </row>
    <row r="16" spans="1:6" x14ac:dyDescent="0.25">
      <c r="A16" s="64" t="str">
        <f>'500 m M'!E18</f>
        <v>STEC Włodzimierz</v>
      </c>
      <c r="B16" t="str">
        <v>KRÓL Mariusz</v>
      </c>
      <c r="E16" s="64">
        <f>'500 m K'!E18</f>
        <v>0</v>
      </c>
    </row>
    <row r="17" spans="1:5" x14ac:dyDescent="0.25">
      <c r="A17" s="64" t="str">
        <f>'500 m M'!E19</f>
        <v>BARTŁOCZUK Andrzej</v>
      </c>
      <c r="B17" t="str">
        <v>ŁUKASZEWICZ Przemysław</v>
      </c>
      <c r="E17" s="64">
        <f>'500 m K'!E19</f>
        <v>0</v>
      </c>
    </row>
    <row r="18" spans="1:5" x14ac:dyDescent="0.25">
      <c r="A18" s="64" t="str">
        <f>'500 m M'!E20</f>
        <v>KOZAKIEWICZ Tadeusz</v>
      </c>
      <c r="B18" t="str">
        <v>NAPORA Jacek</v>
      </c>
      <c r="E18" s="64">
        <f>'500 m K'!E20</f>
        <v>0</v>
      </c>
    </row>
    <row r="19" spans="1:5" x14ac:dyDescent="0.25">
      <c r="A19" s="64" t="str">
        <f>'500 m M'!E21</f>
        <v>GARBACIK Stanisław</v>
      </c>
      <c r="B19" t="str">
        <v>OSTAPIUK Zygmunt</v>
      </c>
      <c r="E19" s="64">
        <f>'500 m K'!E21</f>
        <v>0</v>
      </c>
    </row>
    <row r="20" spans="1:5" x14ac:dyDescent="0.25">
      <c r="A20" s="64" t="str">
        <f>'500 m M'!E22</f>
        <v>PIKCIUN Andrzej</v>
      </c>
      <c r="B20" t="str">
        <v>PIEKARSKI Mirosław</v>
      </c>
      <c r="E20" s="64">
        <f>'500 m K'!E22</f>
        <v>0</v>
      </c>
    </row>
    <row r="21" spans="1:5" x14ac:dyDescent="0.25">
      <c r="A21" s="64" t="str">
        <f>'500 m M'!E23</f>
        <v>PIEKARSKI Mirosław</v>
      </c>
      <c r="B21" t="str">
        <v>PIKCIUN Andrzej</v>
      </c>
      <c r="E21" s="64">
        <f>'500 m K'!E23</f>
        <v>0</v>
      </c>
    </row>
    <row r="22" spans="1:5" x14ac:dyDescent="0.25">
      <c r="A22" s="64">
        <f>'500 m M'!E24</f>
        <v>0</v>
      </c>
      <c r="B22" t="str">
        <v>STEC Włodzimierz</v>
      </c>
      <c r="E22" s="64">
        <f>'500 m K'!E24</f>
        <v>0</v>
      </c>
    </row>
    <row r="23" spans="1:5" x14ac:dyDescent="0.25">
      <c r="A23" s="64">
        <f>'500 m M'!E25</f>
        <v>0</v>
      </c>
      <c r="B23" t="str">
        <v>WOŹNICKI Paweł</v>
      </c>
      <c r="E23" s="64">
        <f>'500 m K'!E25</f>
        <v>0</v>
      </c>
    </row>
    <row r="24" spans="1:5" x14ac:dyDescent="0.25">
      <c r="A24" s="64">
        <f>'500 m M'!E26</f>
        <v>0</v>
      </c>
      <c r="B24" t="str">
        <v>ZĘBALA Krzysztof</v>
      </c>
      <c r="E24" s="64">
        <f>'500 m K'!E26</f>
        <v>0</v>
      </c>
    </row>
    <row r="25" spans="1:5" x14ac:dyDescent="0.25">
      <c r="A25" s="64">
        <f>'500 m M'!E27</f>
        <v>0</v>
      </c>
      <c r="B25">
        <v>0</v>
      </c>
      <c r="E25" s="64">
        <f>'500 m K'!E27</f>
        <v>0</v>
      </c>
    </row>
    <row r="26" spans="1:5" x14ac:dyDescent="0.25">
      <c r="A26" s="64">
        <f>'500 m M'!E28</f>
        <v>0</v>
      </c>
      <c r="E26" s="64">
        <f>'500 m K'!E28</f>
        <v>0</v>
      </c>
    </row>
    <row r="27" spans="1:5" x14ac:dyDescent="0.25">
      <c r="A27" s="64">
        <f>'500 m M'!E29</f>
        <v>0</v>
      </c>
      <c r="E27" s="64">
        <f>'500 m K'!E29</f>
        <v>0</v>
      </c>
    </row>
    <row r="28" spans="1:5" x14ac:dyDescent="0.25">
      <c r="A28" s="64">
        <f>'500 m M'!E30</f>
        <v>0</v>
      </c>
      <c r="E28" s="64">
        <f>'500 m K'!E30</f>
        <v>0</v>
      </c>
    </row>
    <row r="29" spans="1:5" x14ac:dyDescent="0.25">
      <c r="A29" s="64">
        <f>'500 m M'!E31</f>
        <v>0</v>
      </c>
      <c r="E29" s="64">
        <f>'500 m K'!E31</f>
        <v>0</v>
      </c>
    </row>
    <row r="30" spans="1:5" x14ac:dyDescent="0.25">
      <c r="A30" s="64">
        <f>'500 m M'!E32</f>
        <v>0</v>
      </c>
      <c r="E30" s="64">
        <f>'500 m K'!E32</f>
        <v>0</v>
      </c>
    </row>
    <row r="31" spans="1:5" x14ac:dyDescent="0.25">
      <c r="A31" s="65" t="str">
        <f>'500 m M'!H3</f>
        <v>HUSAK Krzysztof</v>
      </c>
      <c r="E31" s="65" t="str">
        <f>'500 m K'!H3</f>
        <v>GADOMSKA Anna</v>
      </c>
    </row>
    <row r="32" spans="1:5" x14ac:dyDescent="0.25">
      <c r="A32" s="65" t="str">
        <f>'500 m M'!H4</f>
        <v>KRÓL Mariusz</v>
      </c>
      <c r="E32" s="65" t="str">
        <f>'500 m K'!H4</f>
        <v>SZAREJKO Anna</v>
      </c>
    </row>
    <row r="33" spans="1:5" x14ac:dyDescent="0.25">
      <c r="A33" s="65" t="str">
        <f>'500 m M'!H5</f>
        <v>CYWIŃSKI Leszek</v>
      </c>
      <c r="E33" s="65" t="str">
        <f>'500 m K'!H5</f>
        <v>WEŁNICKA Magdalena</v>
      </c>
    </row>
    <row r="34" spans="1:5" x14ac:dyDescent="0.25">
      <c r="A34" s="65" t="str">
        <f>'500 m M'!H6</f>
        <v>GRODZKI Piotr</v>
      </c>
      <c r="E34" s="65">
        <f>'500 m K'!H6</f>
        <v>0</v>
      </c>
    </row>
    <row r="35" spans="1:5" x14ac:dyDescent="0.25">
      <c r="A35" s="65" t="str">
        <f>'500 m M'!H7</f>
        <v>ZĘBALA Krzysztof</v>
      </c>
      <c r="E35" s="65">
        <f>'500 m K'!H7</f>
        <v>0</v>
      </c>
    </row>
    <row r="36" spans="1:5" x14ac:dyDescent="0.25">
      <c r="A36" s="65" t="str">
        <f>'500 m M'!H8</f>
        <v>BARTOŃ Zbigniew</v>
      </c>
      <c r="E36" s="65">
        <f>'500 m K'!H8</f>
        <v>0</v>
      </c>
    </row>
    <row r="37" spans="1:5" x14ac:dyDescent="0.25">
      <c r="A37" s="65" t="str">
        <f>'500 m M'!H9</f>
        <v>OSTAPIUK Zygmunt</v>
      </c>
      <c r="E37" s="65">
        <f>'500 m K'!H9</f>
        <v>0</v>
      </c>
    </row>
    <row r="38" spans="1:5" x14ac:dyDescent="0.25">
      <c r="A38" s="65" t="str">
        <f>'500 m M'!H10</f>
        <v>BIEDRZYCKI Zbigniew</v>
      </c>
      <c r="E38" s="65">
        <f>'500 m K'!H10</f>
        <v>0</v>
      </c>
    </row>
    <row r="39" spans="1:5" x14ac:dyDescent="0.25">
      <c r="A39" s="65" t="str">
        <f>'500 m M'!H11</f>
        <v>KOZAKIEWICZ Tadeusz</v>
      </c>
      <c r="E39" s="65">
        <f>'500 m K'!H11</f>
        <v>0</v>
      </c>
    </row>
    <row r="40" spans="1:5" x14ac:dyDescent="0.25">
      <c r="A40" s="65" t="str">
        <f>'500 m M'!H12</f>
        <v>WOŹNICKI Paweł</v>
      </c>
      <c r="E40" s="65">
        <f>'500 m K'!H12</f>
        <v>0</v>
      </c>
    </row>
    <row r="41" spans="1:5" x14ac:dyDescent="0.25">
      <c r="A41" s="65" t="str">
        <f>'500 m M'!H13</f>
        <v>BARTŁOCZUK Andrzej</v>
      </c>
      <c r="E41" s="65">
        <f>'500 m K'!H13</f>
        <v>0</v>
      </c>
    </row>
    <row r="42" spans="1:5" x14ac:dyDescent="0.25">
      <c r="A42" s="65" t="str">
        <f>'500 m M'!H14</f>
        <v>PIEKARSKI Mirosław</v>
      </c>
      <c r="E42" s="65">
        <f>'500 m K'!H14</f>
        <v>0</v>
      </c>
    </row>
    <row r="43" spans="1:5" x14ac:dyDescent="0.25">
      <c r="A43" s="65" t="str">
        <f>'500 m M'!H15</f>
        <v>PIEKARSKI Mirosław</v>
      </c>
      <c r="E43" s="65">
        <f>'500 m K'!H15</f>
        <v>0</v>
      </c>
    </row>
    <row r="44" spans="1:5" x14ac:dyDescent="0.25">
      <c r="A44" s="65">
        <f>'500 m M'!H16</f>
        <v>0</v>
      </c>
      <c r="E44" s="65">
        <f>'500 m K'!H16</f>
        <v>0</v>
      </c>
    </row>
    <row r="45" spans="1:5" x14ac:dyDescent="0.25">
      <c r="A45" s="65">
        <f>'500 m M'!H17</f>
        <v>0</v>
      </c>
      <c r="E45" s="65">
        <f>'500 m K'!H17</f>
        <v>0</v>
      </c>
    </row>
    <row r="46" spans="1:5" x14ac:dyDescent="0.25">
      <c r="A46" s="65">
        <f>'500 m M'!H18</f>
        <v>0</v>
      </c>
      <c r="E46" s="65">
        <f>'500 m K'!H18</f>
        <v>0</v>
      </c>
    </row>
    <row r="47" spans="1:5" x14ac:dyDescent="0.25">
      <c r="A47" s="65">
        <f>'500 m M'!H19</f>
        <v>0</v>
      </c>
      <c r="E47" s="65">
        <f>'500 m K'!H19</f>
        <v>0</v>
      </c>
    </row>
    <row r="48" spans="1:5" x14ac:dyDescent="0.25">
      <c r="A48" s="65">
        <f>'500 m M'!H20</f>
        <v>0</v>
      </c>
      <c r="E48" s="65">
        <f>'500 m K'!H20</f>
        <v>0</v>
      </c>
    </row>
    <row r="49" spans="1:5" x14ac:dyDescent="0.25">
      <c r="A49" s="65">
        <f>'500 m M'!H21</f>
        <v>0</v>
      </c>
      <c r="E49" s="65">
        <f>'500 m K'!H21</f>
        <v>0</v>
      </c>
    </row>
    <row r="50" spans="1:5" x14ac:dyDescent="0.25">
      <c r="A50" s="65">
        <f>'500 m M'!H22</f>
        <v>0</v>
      </c>
      <c r="E50" s="65">
        <f>'500 m K'!H22</f>
        <v>0</v>
      </c>
    </row>
    <row r="51" spans="1:5" x14ac:dyDescent="0.25">
      <c r="A51" s="65">
        <f>'500 m M'!H23</f>
        <v>0</v>
      </c>
      <c r="E51" s="65">
        <f>'500 m K'!H23</f>
        <v>0</v>
      </c>
    </row>
    <row r="52" spans="1:5" x14ac:dyDescent="0.25">
      <c r="A52" s="65">
        <f>'500 m M'!H24</f>
        <v>0</v>
      </c>
      <c r="E52" s="65">
        <f>'500 m K'!H24</f>
        <v>0</v>
      </c>
    </row>
    <row r="53" spans="1:5" x14ac:dyDescent="0.25">
      <c r="A53" s="65">
        <f>'500 m M'!H25</f>
        <v>0</v>
      </c>
      <c r="E53" s="65">
        <f>'500 m K'!H25</f>
        <v>0</v>
      </c>
    </row>
    <row r="54" spans="1:5" x14ac:dyDescent="0.25">
      <c r="A54" s="65">
        <f>'500 m M'!H26</f>
        <v>0</v>
      </c>
      <c r="E54" s="65">
        <f>'500 m K'!H26</f>
        <v>0</v>
      </c>
    </row>
    <row r="55" spans="1:5" x14ac:dyDescent="0.25">
      <c r="A55" s="65">
        <f>'500 m M'!H27</f>
        <v>0</v>
      </c>
      <c r="E55" s="65">
        <f>'500 m K'!H27</f>
        <v>0</v>
      </c>
    </row>
    <row r="56" spans="1:5" x14ac:dyDescent="0.25">
      <c r="A56" s="65">
        <f>'500 m M'!H28</f>
        <v>0</v>
      </c>
      <c r="E56" s="65">
        <f>'500 m K'!H28</f>
        <v>0</v>
      </c>
    </row>
    <row r="57" spans="1:5" x14ac:dyDescent="0.25">
      <c r="A57" s="65">
        <f>'500 m M'!H29</f>
        <v>0</v>
      </c>
      <c r="E57" s="65">
        <f>'500 m K'!H29</f>
        <v>0</v>
      </c>
    </row>
    <row r="58" spans="1:5" x14ac:dyDescent="0.25">
      <c r="A58" s="65">
        <f>'500 m M'!H30</f>
        <v>0</v>
      </c>
      <c r="E58" s="65">
        <f>'500 m K'!H30</f>
        <v>0</v>
      </c>
    </row>
    <row r="59" spans="1:5" x14ac:dyDescent="0.25">
      <c r="A59" s="65">
        <f>'500 m M'!H31</f>
        <v>0</v>
      </c>
      <c r="E59" s="65">
        <f>'500 m K'!H31</f>
        <v>0</v>
      </c>
    </row>
    <row r="60" spans="1:5" x14ac:dyDescent="0.25">
      <c r="A60" s="65">
        <f>'500 m M'!H32</f>
        <v>0</v>
      </c>
      <c r="E60" s="65">
        <f>'500 m K'!H32</f>
        <v>0</v>
      </c>
    </row>
    <row r="61" spans="1:5" x14ac:dyDescent="0.25">
      <c r="A61" s="66" t="str">
        <f>'500 m M'!K3</f>
        <v>HUSAK Krzysztof</v>
      </c>
      <c r="E61" s="66" t="str">
        <f>'500 m K'!K3</f>
        <v>GAWRACZYŃSKA Anna</v>
      </c>
    </row>
    <row r="62" spans="1:5" x14ac:dyDescent="0.25">
      <c r="A62" s="66" t="str">
        <f>'500 m M'!K4</f>
        <v>KARCZEWSKI Artur</v>
      </c>
      <c r="E62" s="66" t="str">
        <f>'500 m K'!K4</f>
        <v>STASZKIEWICZ Elżbieta</v>
      </c>
    </row>
    <row r="63" spans="1:5" x14ac:dyDescent="0.25">
      <c r="A63" s="66" t="str">
        <f>'500 m M'!K5</f>
        <v>KRÓL Mariusz</v>
      </c>
      <c r="E63" s="66" t="str">
        <f>'500 m K'!K5</f>
        <v>JANKO-MIELCARSKA Ewa</v>
      </c>
    </row>
    <row r="64" spans="1:5" x14ac:dyDescent="0.25">
      <c r="A64" s="66" t="str">
        <f>'500 m M'!K6</f>
        <v>CZYTAJŁO Jacek</v>
      </c>
      <c r="E64" s="66" t="str">
        <f>'500 m K'!K6</f>
        <v>STANKIEWICZ Anna</v>
      </c>
    </row>
    <row r="65" spans="1:5" x14ac:dyDescent="0.25">
      <c r="A65" s="66" t="str">
        <f>'500 m M'!K7</f>
        <v>GRODZKI Piotr</v>
      </c>
      <c r="E65" s="66" t="str">
        <f>'500 m K'!K7</f>
        <v>WEŁNICKA Magdalena</v>
      </c>
    </row>
    <row r="66" spans="1:5" x14ac:dyDescent="0.25">
      <c r="A66" s="66" t="str">
        <f>'500 m M'!K8</f>
        <v>CYWIŃSKI Leszek</v>
      </c>
      <c r="E66" s="66">
        <f>'500 m K'!K8</f>
        <v>0</v>
      </c>
    </row>
    <row r="67" spans="1:5" x14ac:dyDescent="0.25">
      <c r="A67" s="66" t="str">
        <f>'500 m M'!K9</f>
        <v>ZĘBALA Krzysztof</v>
      </c>
      <c r="E67" s="66">
        <f>'500 m K'!K9</f>
        <v>0</v>
      </c>
    </row>
    <row r="68" spans="1:5" x14ac:dyDescent="0.25">
      <c r="A68" s="66" t="str">
        <f>'500 m M'!K10</f>
        <v>BARTOŃ Zbigniew</v>
      </c>
      <c r="E68" s="66">
        <f>'500 m K'!K10</f>
        <v>0</v>
      </c>
    </row>
    <row r="69" spans="1:5" x14ac:dyDescent="0.25">
      <c r="A69" s="66" t="str">
        <f>'500 m M'!K11</f>
        <v>OSTAPIUK Zygmunt</v>
      </c>
      <c r="E69" s="66">
        <f>'500 m K'!K11</f>
        <v>0</v>
      </c>
    </row>
    <row r="70" spans="1:5" x14ac:dyDescent="0.25">
      <c r="A70" s="66" t="str">
        <f>'500 m M'!K12</f>
        <v>BIEDRZYCKI Zbigniew</v>
      </c>
      <c r="E70" s="66">
        <f>'500 m K'!K12</f>
        <v>0</v>
      </c>
    </row>
    <row r="71" spans="1:5" x14ac:dyDescent="0.25">
      <c r="A71" s="66" t="str">
        <f>'500 m M'!K13</f>
        <v>KOZAKIEWICZ Tadeusz</v>
      </c>
      <c r="E71" s="66">
        <f>'500 m K'!K13</f>
        <v>0</v>
      </c>
    </row>
    <row r="72" spans="1:5" x14ac:dyDescent="0.25">
      <c r="A72" s="66" t="str">
        <f>'500 m M'!K14</f>
        <v>STEC Włodzimierz</v>
      </c>
      <c r="E72" s="66">
        <f>'500 m K'!K14</f>
        <v>0</v>
      </c>
    </row>
    <row r="73" spans="1:5" x14ac:dyDescent="0.25">
      <c r="A73" s="66" t="str">
        <f>'500 m M'!K15</f>
        <v>PIEKARSKI Mirosław</v>
      </c>
      <c r="E73" s="66">
        <f>'500 m K'!K15</f>
        <v>0</v>
      </c>
    </row>
    <row r="74" spans="1:5" x14ac:dyDescent="0.25">
      <c r="A74" s="66">
        <f>'500 m M'!K16</f>
        <v>0</v>
      </c>
      <c r="E74" s="66">
        <f>'500 m K'!K16</f>
        <v>0</v>
      </c>
    </row>
    <row r="75" spans="1:5" x14ac:dyDescent="0.25">
      <c r="A75" s="66">
        <f>'500 m M'!K17</f>
        <v>0</v>
      </c>
      <c r="E75" s="66">
        <f>'500 m K'!K17</f>
        <v>0</v>
      </c>
    </row>
    <row r="76" spans="1:5" x14ac:dyDescent="0.25">
      <c r="A76" s="66">
        <f>'500 m M'!K18</f>
        <v>0</v>
      </c>
      <c r="E76" s="66">
        <f>'500 m K'!K18</f>
        <v>0</v>
      </c>
    </row>
    <row r="77" spans="1:5" x14ac:dyDescent="0.25">
      <c r="A77" s="66">
        <f>'500 m M'!K19</f>
        <v>0</v>
      </c>
      <c r="E77" s="66">
        <f>'500 m K'!K19</f>
        <v>0</v>
      </c>
    </row>
    <row r="78" spans="1:5" x14ac:dyDescent="0.25">
      <c r="A78" s="66">
        <f>'500 m M'!K20</f>
        <v>0</v>
      </c>
      <c r="E78" s="66">
        <f>'500 m K'!K20</f>
        <v>0</v>
      </c>
    </row>
    <row r="79" spans="1:5" x14ac:dyDescent="0.25">
      <c r="A79" s="66">
        <f>'500 m M'!K21</f>
        <v>0</v>
      </c>
      <c r="E79" s="66">
        <f>'500 m K'!K21</f>
        <v>0</v>
      </c>
    </row>
    <row r="80" spans="1:5" x14ac:dyDescent="0.25">
      <c r="A80" s="66">
        <f>'500 m M'!K22</f>
        <v>0</v>
      </c>
      <c r="E80" s="66">
        <f>'500 m K'!K22</f>
        <v>0</v>
      </c>
    </row>
    <row r="81" spans="1:5" x14ac:dyDescent="0.25">
      <c r="A81" s="66">
        <f>'500 m M'!K23</f>
        <v>0</v>
      </c>
      <c r="E81" s="66">
        <f>'500 m K'!K23</f>
        <v>0</v>
      </c>
    </row>
    <row r="82" spans="1:5" x14ac:dyDescent="0.25">
      <c r="A82" s="66">
        <f>'500 m M'!K24</f>
        <v>0</v>
      </c>
      <c r="E82" s="66">
        <f>'500 m K'!K24</f>
        <v>0</v>
      </c>
    </row>
    <row r="83" spans="1:5" x14ac:dyDescent="0.25">
      <c r="A83" s="66">
        <f>'500 m M'!K25</f>
        <v>0</v>
      </c>
      <c r="E83" s="66">
        <f>'500 m K'!K25</f>
        <v>0</v>
      </c>
    </row>
    <row r="84" spans="1:5" x14ac:dyDescent="0.25">
      <c r="A84" s="66">
        <f>'500 m M'!K26</f>
        <v>0</v>
      </c>
      <c r="E84" s="66">
        <f>'500 m K'!K26</f>
        <v>0</v>
      </c>
    </row>
    <row r="85" spans="1:5" x14ac:dyDescent="0.25">
      <c r="A85" s="66">
        <f>'500 m M'!K27</f>
        <v>0</v>
      </c>
      <c r="E85" s="66">
        <f>'500 m K'!K27</f>
        <v>0</v>
      </c>
    </row>
    <row r="86" spans="1:5" x14ac:dyDescent="0.25">
      <c r="A86" s="66">
        <f>'500 m M'!K28</f>
        <v>0</v>
      </c>
      <c r="E86" s="66">
        <f>'500 m K'!K28</f>
        <v>0</v>
      </c>
    </row>
    <row r="87" spans="1:5" x14ac:dyDescent="0.25">
      <c r="A87" s="66">
        <f>'500 m M'!K29</f>
        <v>0</v>
      </c>
      <c r="E87" s="66">
        <f>'500 m K'!K29</f>
        <v>0</v>
      </c>
    </row>
    <row r="88" spans="1:5" x14ac:dyDescent="0.25">
      <c r="A88" s="66">
        <f>'500 m M'!K30</f>
        <v>0</v>
      </c>
      <c r="E88" s="66">
        <f>'500 m K'!K30</f>
        <v>0</v>
      </c>
    </row>
    <row r="89" spans="1:5" x14ac:dyDescent="0.25">
      <c r="A89" s="66">
        <f>'500 m M'!K31</f>
        <v>0</v>
      </c>
      <c r="E89" s="66">
        <f>'500 m K'!K31</f>
        <v>0</v>
      </c>
    </row>
    <row r="90" spans="1:5" x14ac:dyDescent="0.25">
      <c r="A90" s="66">
        <f>'500 m M'!K32</f>
        <v>0</v>
      </c>
      <c r="E90" s="66">
        <f>'500 m K'!K32</f>
        <v>0</v>
      </c>
    </row>
    <row r="91" spans="1:5" x14ac:dyDescent="0.25">
      <c r="A91" s="62">
        <f>'500 m M'!N3</f>
        <v>0</v>
      </c>
      <c r="E91" s="62">
        <f>'500 m K'!N3</f>
        <v>0</v>
      </c>
    </row>
    <row r="92" spans="1:5" x14ac:dyDescent="0.25">
      <c r="A92" s="62">
        <f>'500 m M'!N4</f>
        <v>0</v>
      </c>
      <c r="E92" s="62">
        <f>'500 m K'!N4</f>
        <v>0</v>
      </c>
    </row>
    <row r="93" spans="1:5" x14ac:dyDescent="0.25">
      <c r="A93" s="62">
        <f>'500 m M'!N5</f>
        <v>0</v>
      </c>
      <c r="E93" s="62">
        <f>'500 m K'!N5</f>
        <v>0</v>
      </c>
    </row>
    <row r="94" spans="1:5" x14ac:dyDescent="0.25">
      <c r="A94" s="62">
        <f>'500 m M'!N6</f>
        <v>0</v>
      </c>
      <c r="E94" s="62">
        <f>'500 m K'!N6</f>
        <v>0</v>
      </c>
    </row>
    <row r="95" spans="1:5" x14ac:dyDescent="0.25">
      <c r="A95" s="62">
        <f>'500 m M'!N7</f>
        <v>0</v>
      </c>
      <c r="E95" s="62">
        <f>'500 m K'!N7</f>
        <v>0</v>
      </c>
    </row>
    <row r="96" spans="1:5" x14ac:dyDescent="0.25">
      <c r="A96" s="62">
        <f>'500 m M'!N8</f>
        <v>0</v>
      </c>
      <c r="E96" s="62">
        <f>'500 m K'!N8</f>
        <v>0</v>
      </c>
    </row>
    <row r="97" spans="1:5" x14ac:dyDescent="0.25">
      <c r="A97" s="62">
        <f>'500 m M'!N9</f>
        <v>0</v>
      </c>
      <c r="E97" s="62">
        <f>'500 m K'!N9</f>
        <v>0</v>
      </c>
    </row>
    <row r="98" spans="1:5" x14ac:dyDescent="0.25">
      <c r="A98" s="62">
        <f>'500 m M'!N10</f>
        <v>0</v>
      </c>
      <c r="E98" s="62">
        <f>'500 m K'!N10</f>
        <v>0</v>
      </c>
    </row>
    <row r="99" spans="1:5" x14ac:dyDescent="0.25">
      <c r="A99" s="62">
        <f>'500 m M'!N11</f>
        <v>0</v>
      </c>
      <c r="E99" s="62">
        <f>'500 m K'!N11</f>
        <v>0</v>
      </c>
    </row>
    <row r="100" spans="1:5" x14ac:dyDescent="0.25">
      <c r="A100" s="62">
        <f>'500 m M'!N12</f>
        <v>0</v>
      </c>
      <c r="E100" s="62">
        <f>'500 m K'!N12</f>
        <v>0</v>
      </c>
    </row>
    <row r="101" spans="1:5" x14ac:dyDescent="0.25">
      <c r="A101" s="62">
        <f>'500 m M'!N13</f>
        <v>0</v>
      </c>
      <c r="E101" s="62">
        <f>'500 m K'!N13</f>
        <v>0</v>
      </c>
    </row>
    <row r="102" spans="1:5" x14ac:dyDescent="0.25">
      <c r="A102" s="62">
        <f>'500 m M'!N14</f>
        <v>0</v>
      </c>
      <c r="E102" s="62">
        <f>'500 m K'!N14</f>
        <v>0</v>
      </c>
    </row>
    <row r="103" spans="1:5" x14ac:dyDescent="0.25">
      <c r="A103" s="62">
        <f>'500 m M'!N15</f>
        <v>0</v>
      </c>
      <c r="E103" s="62">
        <f>'500 m K'!N15</f>
        <v>0</v>
      </c>
    </row>
    <row r="104" spans="1:5" x14ac:dyDescent="0.25">
      <c r="A104" s="62">
        <f>'500 m M'!N16</f>
        <v>0</v>
      </c>
      <c r="E104" s="62">
        <f>'500 m K'!N16</f>
        <v>0</v>
      </c>
    </row>
    <row r="105" spans="1:5" x14ac:dyDescent="0.25">
      <c r="A105" s="62">
        <f>'500 m M'!N17</f>
        <v>0</v>
      </c>
      <c r="E105" s="62">
        <f>'500 m K'!N17</f>
        <v>0</v>
      </c>
    </row>
    <row r="106" spans="1:5" x14ac:dyDescent="0.25">
      <c r="A106" s="62">
        <f>'500 m M'!N18</f>
        <v>0</v>
      </c>
      <c r="E106" s="62">
        <f>'500 m K'!N18</f>
        <v>0</v>
      </c>
    </row>
    <row r="107" spans="1:5" x14ac:dyDescent="0.25">
      <c r="A107" s="62">
        <f>'500 m M'!N19</f>
        <v>0</v>
      </c>
      <c r="E107" s="62">
        <f>'500 m K'!N19</f>
        <v>0</v>
      </c>
    </row>
    <row r="108" spans="1:5" x14ac:dyDescent="0.25">
      <c r="A108" s="62">
        <f>'500 m M'!N20</f>
        <v>0</v>
      </c>
      <c r="E108" s="62">
        <f>'500 m K'!N20</f>
        <v>0</v>
      </c>
    </row>
    <row r="109" spans="1:5" x14ac:dyDescent="0.25">
      <c r="A109" s="62">
        <f>'500 m M'!N21</f>
        <v>0</v>
      </c>
      <c r="E109" s="62">
        <f>'500 m K'!N21</f>
        <v>0</v>
      </c>
    </row>
    <row r="110" spans="1:5" x14ac:dyDescent="0.25">
      <c r="A110" s="62">
        <f>'500 m M'!N22</f>
        <v>0</v>
      </c>
      <c r="E110" s="62">
        <f>'500 m K'!N22</f>
        <v>0</v>
      </c>
    </row>
    <row r="111" spans="1:5" x14ac:dyDescent="0.25">
      <c r="A111" s="62">
        <f>'500 m M'!N23</f>
        <v>0</v>
      </c>
      <c r="E111" s="62">
        <f>'500 m K'!N23</f>
        <v>0</v>
      </c>
    </row>
    <row r="112" spans="1:5" x14ac:dyDescent="0.25">
      <c r="A112" s="62">
        <f>'500 m M'!N24</f>
        <v>0</v>
      </c>
      <c r="E112" s="62">
        <f>'500 m K'!N24</f>
        <v>0</v>
      </c>
    </row>
    <row r="113" spans="1:5" x14ac:dyDescent="0.25">
      <c r="A113" s="62">
        <f>'500 m M'!N25</f>
        <v>0</v>
      </c>
      <c r="E113" s="62">
        <f>'500 m K'!N25</f>
        <v>0</v>
      </c>
    </row>
    <row r="114" spans="1:5" x14ac:dyDescent="0.25">
      <c r="A114" s="62">
        <f>'500 m M'!N26</f>
        <v>0</v>
      </c>
      <c r="E114" s="62">
        <f>'500 m K'!N26</f>
        <v>0</v>
      </c>
    </row>
    <row r="115" spans="1:5" x14ac:dyDescent="0.25">
      <c r="A115" s="62">
        <f>'500 m M'!N27</f>
        <v>0</v>
      </c>
      <c r="E115" s="62">
        <f>'500 m K'!N27</f>
        <v>0</v>
      </c>
    </row>
    <row r="116" spans="1:5" x14ac:dyDescent="0.25">
      <c r="A116" s="62">
        <f>'500 m M'!N28</f>
        <v>0</v>
      </c>
      <c r="E116" s="62">
        <f>'500 m K'!N28</f>
        <v>0</v>
      </c>
    </row>
    <row r="117" spans="1:5" x14ac:dyDescent="0.25">
      <c r="A117" s="62">
        <f>'500 m M'!N29</f>
        <v>0</v>
      </c>
      <c r="E117" s="62">
        <f>'500 m K'!N29</f>
        <v>0</v>
      </c>
    </row>
    <row r="118" spans="1:5" x14ac:dyDescent="0.25">
      <c r="A118" s="62">
        <f>'500 m M'!N30</f>
        <v>0</v>
      </c>
      <c r="E118" s="62">
        <f>'500 m K'!N30</f>
        <v>0</v>
      </c>
    </row>
    <row r="119" spans="1:5" x14ac:dyDescent="0.25">
      <c r="A119" s="62">
        <f>'500 m M'!N31</f>
        <v>0</v>
      </c>
      <c r="E119" s="62">
        <f>'500 m K'!N31</f>
        <v>0</v>
      </c>
    </row>
    <row r="120" spans="1:5" x14ac:dyDescent="0.25">
      <c r="A120" s="62">
        <f>'500 m M'!N32</f>
        <v>0</v>
      </c>
      <c r="E120" s="62">
        <f>'500 m K'!N32</f>
        <v>0</v>
      </c>
    </row>
    <row r="121" spans="1:5" x14ac:dyDescent="0.25">
      <c r="A121" s="64" t="str">
        <f>'1000 m M'!E3</f>
        <v>HUSAK Krzysztof</v>
      </c>
      <c r="E121" s="64" t="str">
        <f>'1000 m K'!E3</f>
        <v>GADOMSKA Anna</v>
      </c>
    </row>
    <row r="122" spans="1:5" x14ac:dyDescent="0.25">
      <c r="A122" s="64" t="str">
        <f>'1000 m M'!E4</f>
        <v>NAPORA Jacek</v>
      </c>
      <c r="E122" s="64" t="str">
        <f>'1000 m K'!E4</f>
        <v>GAWRACZYŃSKA Anna</v>
      </c>
    </row>
    <row r="123" spans="1:5" x14ac:dyDescent="0.25">
      <c r="A123" s="64" t="str">
        <f>'1000 m M'!E5</f>
        <v>FLORCZYK Wojciech</v>
      </c>
      <c r="E123" s="64" t="str">
        <f>'1000 m K'!E5</f>
        <v>JANKO-MIELCARSKA Ewa</v>
      </c>
    </row>
    <row r="124" spans="1:5" x14ac:dyDescent="0.25">
      <c r="A124" s="64" t="str">
        <f>'1000 m M'!E6</f>
        <v>KRÓL Mariusz</v>
      </c>
      <c r="E124" s="64" t="str">
        <f>'1000 m K'!E6</f>
        <v>WEŁNICKA Magdalena</v>
      </c>
    </row>
    <row r="125" spans="1:5" x14ac:dyDescent="0.25">
      <c r="A125" s="64" t="str">
        <f>'1000 m M'!E7</f>
        <v>KARCZEWSKI Artur</v>
      </c>
      <c r="E125" s="64">
        <f>'1000 m K'!E7</f>
        <v>0</v>
      </c>
    </row>
    <row r="126" spans="1:5" x14ac:dyDescent="0.25">
      <c r="A126" s="64" t="str">
        <f>'1000 m M'!E8</f>
        <v>FLEJSZER Łukasz</v>
      </c>
      <c r="E126" s="64">
        <f>'1000 m K'!E8</f>
        <v>0</v>
      </c>
    </row>
    <row r="127" spans="1:5" x14ac:dyDescent="0.25">
      <c r="A127" s="64" t="str">
        <f>'1000 m M'!E9</f>
        <v>ŁUKASZEWICZ Przemysław</v>
      </c>
      <c r="E127" s="64">
        <f>'1000 m K'!E9</f>
        <v>0</v>
      </c>
    </row>
    <row r="128" spans="1:5" x14ac:dyDescent="0.25">
      <c r="A128" s="64" t="str">
        <f>'1000 m M'!E10</f>
        <v>GRODZKI Piotr</v>
      </c>
      <c r="E128" s="64">
        <f>'1000 m K'!E10</f>
        <v>0</v>
      </c>
    </row>
    <row r="129" spans="1:5" x14ac:dyDescent="0.25">
      <c r="A129" s="64" t="str">
        <f>'1000 m M'!E11</f>
        <v>ZĘBALA Krzysztof</v>
      </c>
      <c r="E129" s="64">
        <f>'1000 m K'!E11</f>
        <v>0</v>
      </c>
    </row>
    <row r="130" spans="1:5" x14ac:dyDescent="0.25">
      <c r="A130" s="64" t="str">
        <f>'1000 m M'!E12</f>
        <v>CYWIŃSKI Leszek</v>
      </c>
      <c r="E130" s="64">
        <f>'1000 m K'!E12</f>
        <v>0</v>
      </c>
    </row>
    <row r="131" spans="1:5" x14ac:dyDescent="0.25">
      <c r="A131" s="64" t="str">
        <f>'1000 m M'!E13</f>
        <v>BARTOŃ Zbigniew</v>
      </c>
      <c r="E131" s="64">
        <f>'1000 m K'!E13</f>
        <v>0</v>
      </c>
    </row>
    <row r="132" spans="1:5" x14ac:dyDescent="0.25">
      <c r="A132" s="64" t="str">
        <f>'1000 m M'!E14</f>
        <v>ADAMOWICZ Krzysztof</v>
      </c>
      <c r="E132" s="64">
        <f>'1000 m K'!E14</f>
        <v>0</v>
      </c>
    </row>
    <row r="133" spans="1:5" x14ac:dyDescent="0.25">
      <c r="A133" s="64" t="str">
        <f>'1000 m M'!E15</f>
        <v>OSTAPIUK Zygmunt</v>
      </c>
      <c r="E133" s="64">
        <f>'1000 m K'!E15</f>
        <v>0</v>
      </c>
    </row>
    <row r="134" spans="1:5" x14ac:dyDescent="0.25">
      <c r="A134" s="64" t="str">
        <f>'1000 m M'!E16</f>
        <v>BIEDRZYCKI Zbigniew</v>
      </c>
      <c r="E134" s="64">
        <f>'1000 m K'!E16</f>
        <v>0</v>
      </c>
    </row>
    <row r="135" spans="1:5" x14ac:dyDescent="0.25">
      <c r="A135" s="64" t="str">
        <f>'1000 m M'!E17</f>
        <v>KOZAKIEWICZ Tadeusz</v>
      </c>
      <c r="E135" s="64">
        <f>'1000 m K'!E17</f>
        <v>0</v>
      </c>
    </row>
    <row r="136" spans="1:5" x14ac:dyDescent="0.25">
      <c r="A136" s="64" t="str">
        <f>'1000 m M'!E18</f>
        <v>STEC Włodzimierz</v>
      </c>
      <c r="E136" s="64">
        <f>'1000 m K'!E18</f>
        <v>0</v>
      </c>
    </row>
    <row r="137" spans="1:5" x14ac:dyDescent="0.25">
      <c r="A137" s="64" t="str">
        <f>'1000 m M'!E19</f>
        <v>GARBACIK Stanisław</v>
      </c>
      <c r="E137" s="64">
        <f>'1000 m K'!E19</f>
        <v>0</v>
      </c>
    </row>
    <row r="138" spans="1:5" x14ac:dyDescent="0.25">
      <c r="A138" s="64" t="str">
        <f>'1000 m M'!E20</f>
        <v>WOŹNICKI Paweł</v>
      </c>
      <c r="E138" s="64">
        <f>'1000 m K'!E20</f>
        <v>0</v>
      </c>
    </row>
    <row r="139" spans="1:5" x14ac:dyDescent="0.25">
      <c r="A139" s="64">
        <f>'1000 m M'!E21</f>
        <v>0</v>
      </c>
      <c r="E139" s="64">
        <f>'1000 m K'!E21</f>
        <v>0</v>
      </c>
    </row>
    <row r="140" spans="1:5" x14ac:dyDescent="0.25">
      <c r="A140" s="64">
        <f>'1000 m M'!E22</f>
        <v>0</v>
      </c>
      <c r="E140" s="64">
        <f>'1000 m K'!E22</f>
        <v>0</v>
      </c>
    </row>
    <row r="141" spans="1:5" x14ac:dyDescent="0.25">
      <c r="A141" s="64">
        <f>'1000 m M'!E23</f>
        <v>0</v>
      </c>
      <c r="E141" s="64">
        <f>'1000 m K'!E23</f>
        <v>0</v>
      </c>
    </row>
    <row r="142" spans="1:5" x14ac:dyDescent="0.25">
      <c r="A142" s="64">
        <f>'1000 m M'!E24</f>
        <v>0</v>
      </c>
      <c r="E142" s="64">
        <f>'1000 m K'!E24</f>
        <v>0</v>
      </c>
    </row>
    <row r="143" spans="1:5" x14ac:dyDescent="0.25">
      <c r="A143" s="64">
        <f>'1000 m M'!E25</f>
        <v>0</v>
      </c>
      <c r="E143" s="64">
        <f>'1000 m K'!E25</f>
        <v>0</v>
      </c>
    </row>
    <row r="144" spans="1:5" x14ac:dyDescent="0.25">
      <c r="A144" s="64">
        <f>'1000 m M'!E26</f>
        <v>0</v>
      </c>
      <c r="E144" s="64">
        <f>'1000 m K'!E26</f>
        <v>0</v>
      </c>
    </row>
    <row r="145" spans="1:5" x14ac:dyDescent="0.25">
      <c r="A145" s="64">
        <f>'1000 m M'!E27</f>
        <v>0</v>
      </c>
      <c r="E145" s="64">
        <f>'1000 m K'!E27</f>
        <v>0</v>
      </c>
    </row>
    <row r="146" spans="1:5" x14ac:dyDescent="0.25">
      <c r="A146" s="64">
        <f>'1000 m M'!E28</f>
        <v>0</v>
      </c>
      <c r="E146" s="64">
        <f>'1000 m K'!E28</f>
        <v>0</v>
      </c>
    </row>
    <row r="147" spans="1:5" x14ac:dyDescent="0.25">
      <c r="A147" s="64">
        <f>'1000 m M'!E29</f>
        <v>0</v>
      </c>
      <c r="E147" s="64">
        <f>'1000 m K'!E29</f>
        <v>0</v>
      </c>
    </row>
    <row r="148" spans="1:5" x14ac:dyDescent="0.25">
      <c r="A148" s="64">
        <f>'1000 m M'!E30</f>
        <v>0</v>
      </c>
      <c r="E148" s="64">
        <f>'1000 m K'!E30</f>
        <v>0</v>
      </c>
    </row>
    <row r="149" spans="1:5" x14ac:dyDescent="0.25">
      <c r="A149" s="64">
        <f>'1000 m M'!E31</f>
        <v>0</v>
      </c>
      <c r="E149" s="64">
        <f>'1000 m K'!E31</f>
        <v>0</v>
      </c>
    </row>
    <row r="150" spans="1:5" x14ac:dyDescent="0.25">
      <c r="A150" s="64">
        <f>'1000 m M'!E32</f>
        <v>0</v>
      </c>
      <c r="E150" s="64">
        <f>'1000 m K'!E32</f>
        <v>0</v>
      </c>
    </row>
    <row r="151" spans="1:5" x14ac:dyDescent="0.25">
      <c r="A151" s="65" t="str">
        <f>'1000 m M'!H3</f>
        <v>HUSAK Krzysztof</v>
      </c>
      <c r="E151" s="65" t="str">
        <f>'1000 m K'!H3</f>
        <v>GAWRACZYŃSKA Anna</v>
      </c>
    </row>
    <row r="152" spans="1:5" x14ac:dyDescent="0.25">
      <c r="A152" s="65" t="str">
        <f>'1000 m M'!H4</f>
        <v>KRÓL Mariusz</v>
      </c>
      <c r="E152" s="65" t="str">
        <f>'1000 m K'!H4</f>
        <v>GADOMSKA Anna</v>
      </c>
    </row>
    <row r="153" spans="1:5" x14ac:dyDescent="0.25">
      <c r="A153" s="65" t="str">
        <f>'1000 m M'!H5</f>
        <v>GRODZKI Piotr</v>
      </c>
      <c r="E153" s="65" t="str">
        <f>'1000 m K'!H5</f>
        <v>JANKO-MIELCARSKA Ewa</v>
      </c>
    </row>
    <row r="154" spans="1:5" x14ac:dyDescent="0.25">
      <c r="A154" s="65" t="str">
        <f>'1000 m M'!H6</f>
        <v>ZĘBALA Krzysztof</v>
      </c>
      <c r="E154" s="65" t="str">
        <f>'1000 m K'!H6</f>
        <v>WEŁNICKA Magdalena</v>
      </c>
    </row>
    <row r="155" spans="1:5" x14ac:dyDescent="0.25">
      <c r="A155" s="65" t="str">
        <f>'1000 m M'!H7</f>
        <v>CYWIŃSKI Leszek</v>
      </c>
      <c r="E155" s="65">
        <f>'1000 m K'!H7</f>
        <v>0</v>
      </c>
    </row>
    <row r="156" spans="1:5" x14ac:dyDescent="0.25">
      <c r="A156" s="65" t="str">
        <f>'1000 m M'!H8</f>
        <v>ADAMOWICZ Krzysztof</v>
      </c>
      <c r="E156" s="65">
        <f>'1000 m K'!H8</f>
        <v>0</v>
      </c>
    </row>
    <row r="157" spans="1:5" x14ac:dyDescent="0.25">
      <c r="A157" s="65" t="str">
        <f>'1000 m M'!H9</f>
        <v>BIEDRZYCKI Zbigniew</v>
      </c>
      <c r="E157" s="65">
        <f>'1000 m K'!H9</f>
        <v>0</v>
      </c>
    </row>
    <row r="158" spans="1:5" x14ac:dyDescent="0.25">
      <c r="A158" s="65" t="str">
        <f>'1000 m M'!H10</f>
        <v>BARTOŃ Zbigniew</v>
      </c>
      <c r="E158" s="65">
        <f>'1000 m K'!H10</f>
        <v>0</v>
      </c>
    </row>
    <row r="159" spans="1:5" x14ac:dyDescent="0.25">
      <c r="A159" s="65" t="str">
        <f>'1000 m M'!H11</f>
        <v>OSTAPIUK Zygmunt</v>
      </c>
      <c r="E159" s="65">
        <f>'1000 m K'!H11</f>
        <v>0</v>
      </c>
    </row>
    <row r="160" spans="1:5" x14ac:dyDescent="0.25">
      <c r="A160" s="65" t="str">
        <f>'1000 m M'!H12</f>
        <v>KOZAKIEWICZ Tadeusz</v>
      </c>
      <c r="E160" s="65">
        <f>'1000 m K'!H12</f>
        <v>0</v>
      </c>
    </row>
    <row r="161" spans="1:5" x14ac:dyDescent="0.25">
      <c r="A161" s="65" t="str">
        <f>'1000 m M'!H13</f>
        <v>WOŹNICKI Paweł</v>
      </c>
      <c r="E161" s="65">
        <f>'1000 m K'!H13</f>
        <v>0</v>
      </c>
    </row>
    <row r="162" spans="1:5" x14ac:dyDescent="0.25">
      <c r="A162" s="65" t="str">
        <f>'1000 m M'!H14</f>
        <v>PIEKARSKI Mirosław</v>
      </c>
      <c r="E162" s="65">
        <f>'1000 m K'!H14</f>
        <v>0</v>
      </c>
    </row>
    <row r="163" spans="1:5" x14ac:dyDescent="0.25">
      <c r="A163" s="65">
        <f>'1000 m M'!H15</f>
        <v>0</v>
      </c>
      <c r="E163" s="65">
        <f>'1000 m K'!H15</f>
        <v>0</v>
      </c>
    </row>
    <row r="164" spans="1:5" x14ac:dyDescent="0.25">
      <c r="A164" s="65">
        <f>'1000 m M'!H16</f>
        <v>0</v>
      </c>
      <c r="E164" s="65">
        <f>'1000 m K'!H16</f>
        <v>0</v>
      </c>
    </row>
    <row r="165" spans="1:5" x14ac:dyDescent="0.25">
      <c r="A165" s="65">
        <f>'1000 m M'!H17</f>
        <v>0</v>
      </c>
      <c r="E165" s="65">
        <f>'1000 m K'!H17</f>
        <v>0</v>
      </c>
    </row>
    <row r="166" spans="1:5" x14ac:dyDescent="0.25">
      <c r="A166" s="65">
        <f>'1000 m M'!H18</f>
        <v>0</v>
      </c>
      <c r="E166" s="65">
        <f>'1000 m K'!H18</f>
        <v>0</v>
      </c>
    </row>
    <row r="167" spans="1:5" x14ac:dyDescent="0.25">
      <c r="A167" s="65">
        <f>'1000 m M'!H19</f>
        <v>0</v>
      </c>
      <c r="E167" s="65">
        <f>'1000 m K'!H19</f>
        <v>0</v>
      </c>
    </row>
    <row r="168" spans="1:5" x14ac:dyDescent="0.25">
      <c r="A168" s="65">
        <f>'1000 m M'!H20</f>
        <v>0</v>
      </c>
      <c r="E168" s="65">
        <f>'1000 m K'!H20</f>
        <v>0</v>
      </c>
    </row>
    <row r="169" spans="1:5" x14ac:dyDescent="0.25">
      <c r="A169" s="65">
        <f>'1000 m M'!H21</f>
        <v>0</v>
      </c>
      <c r="E169" s="65">
        <f>'1000 m K'!H21</f>
        <v>0</v>
      </c>
    </row>
    <row r="170" spans="1:5" x14ac:dyDescent="0.25">
      <c r="A170" s="65">
        <f>'1000 m M'!H22</f>
        <v>0</v>
      </c>
      <c r="E170" s="65">
        <f>'1000 m K'!H22</f>
        <v>0</v>
      </c>
    </row>
    <row r="171" spans="1:5" x14ac:dyDescent="0.25">
      <c r="A171" s="65">
        <f>'1000 m M'!H23</f>
        <v>0</v>
      </c>
      <c r="E171" s="65">
        <f>'1000 m K'!H23</f>
        <v>0</v>
      </c>
    </row>
    <row r="172" spans="1:5" x14ac:dyDescent="0.25">
      <c r="A172" s="65">
        <f>'1000 m M'!H24</f>
        <v>0</v>
      </c>
      <c r="E172" s="65">
        <f>'1000 m K'!H24</f>
        <v>0</v>
      </c>
    </row>
    <row r="173" spans="1:5" x14ac:dyDescent="0.25">
      <c r="A173" s="65">
        <f>'1000 m M'!H25</f>
        <v>0</v>
      </c>
      <c r="E173" s="65">
        <f>'1000 m K'!H25</f>
        <v>0</v>
      </c>
    </row>
    <row r="174" spans="1:5" x14ac:dyDescent="0.25">
      <c r="A174" s="65">
        <f>'1000 m M'!H26</f>
        <v>0</v>
      </c>
      <c r="E174" s="65">
        <f>'1000 m K'!H26</f>
        <v>0</v>
      </c>
    </row>
    <row r="175" spans="1:5" x14ac:dyDescent="0.25">
      <c r="A175" s="65">
        <f>'1000 m M'!H27</f>
        <v>0</v>
      </c>
      <c r="E175" s="65">
        <f>'1000 m K'!H27</f>
        <v>0</v>
      </c>
    </row>
    <row r="176" spans="1:5" x14ac:dyDescent="0.25">
      <c r="A176" s="65">
        <f>'1000 m M'!H28</f>
        <v>0</v>
      </c>
      <c r="E176" s="65">
        <f>'1000 m K'!H28</f>
        <v>0</v>
      </c>
    </row>
    <row r="177" spans="1:5" x14ac:dyDescent="0.25">
      <c r="A177" s="65">
        <f>'1000 m M'!H29</f>
        <v>0</v>
      </c>
      <c r="E177" s="65">
        <f>'1000 m K'!H29</f>
        <v>0</v>
      </c>
    </row>
    <row r="178" spans="1:5" x14ac:dyDescent="0.25">
      <c r="A178" s="65">
        <f>'1000 m M'!H30</f>
        <v>0</v>
      </c>
      <c r="E178" s="65">
        <f>'1000 m K'!H30</f>
        <v>0</v>
      </c>
    </row>
    <row r="179" spans="1:5" x14ac:dyDescent="0.25">
      <c r="A179" s="65">
        <f>'1000 m M'!H31</f>
        <v>0</v>
      </c>
      <c r="E179" s="65">
        <f>'1000 m K'!H31</f>
        <v>0</v>
      </c>
    </row>
    <row r="180" spans="1:5" x14ac:dyDescent="0.25">
      <c r="A180" s="65">
        <f>'1000 m M'!H32</f>
        <v>0</v>
      </c>
      <c r="E180" s="65">
        <f>'1000 m K'!H32</f>
        <v>0</v>
      </c>
    </row>
    <row r="181" spans="1:5" x14ac:dyDescent="0.25">
      <c r="A181" s="66" t="str">
        <f>'1000 m M'!K3</f>
        <v>HUSAK Krzysztof</v>
      </c>
      <c r="E181" s="66" t="str">
        <f>'1000 m K'!K3</f>
        <v>STASZKIEWICZ Elżbieta</v>
      </c>
    </row>
    <row r="182" spans="1:5" x14ac:dyDescent="0.25">
      <c r="A182" s="66" t="str">
        <f>'1000 m M'!K4</f>
        <v>KRÓL Mariusz</v>
      </c>
      <c r="E182" s="66" t="str">
        <f>'1000 m K'!K4</f>
        <v>GAWRACZYŃSKA Anna</v>
      </c>
    </row>
    <row r="183" spans="1:5" x14ac:dyDescent="0.25">
      <c r="A183" s="66" t="str">
        <f>'1000 m M'!K5</f>
        <v>CZYTAJŁO Jacek</v>
      </c>
      <c r="E183" s="66" t="str">
        <f>'1000 m K'!K5</f>
        <v>STANKIEWICZ Anna</v>
      </c>
    </row>
    <row r="184" spans="1:5" x14ac:dyDescent="0.25">
      <c r="A184" s="66" t="str">
        <f>'1000 m M'!K6</f>
        <v>KARCZEWSKI Artur</v>
      </c>
      <c r="E184" s="66" t="str">
        <f>'1000 m K'!K6</f>
        <v>JANKO-MIELCARSKA Ewa</v>
      </c>
    </row>
    <row r="185" spans="1:5" x14ac:dyDescent="0.25">
      <c r="A185" s="66" t="str">
        <f>'1000 m M'!K7</f>
        <v>GRODZKI Piotr</v>
      </c>
      <c r="E185" s="66" t="str">
        <f>'1000 m K'!K7</f>
        <v>WEŁNICKA Magdalena</v>
      </c>
    </row>
    <row r="186" spans="1:5" x14ac:dyDescent="0.25">
      <c r="A186" s="66" t="str">
        <f>'1000 m M'!K8</f>
        <v>ZĘBALA Krzysztof</v>
      </c>
      <c r="E186" s="66">
        <f>'1000 m K'!K8</f>
        <v>0</v>
      </c>
    </row>
    <row r="187" spans="1:5" x14ac:dyDescent="0.25">
      <c r="A187" s="66" t="str">
        <f>'1000 m M'!K9</f>
        <v>BARTOŃ Zbigniew</v>
      </c>
      <c r="E187" s="66">
        <f>'1000 m K'!K9</f>
        <v>0</v>
      </c>
    </row>
    <row r="188" spans="1:5" x14ac:dyDescent="0.25">
      <c r="A188" s="66" t="str">
        <f>'1000 m M'!K10</f>
        <v>BIEDRZYCKI Zbigniew</v>
      </c>
      <c r="E188" s="66">
        <f>'1000 m K'!K10</f>
        <v>0</v>
      </c>
    </row>
    <row r="189" spans="1:5" x14ac:dyDescent="0.25">
      <c r="A189" s="66" t="str">
        <f>'1000 m M'!K11</f>
        <v>CYWIŃSKI Leszek</v>
      </c>
      <c r="E189" s="66">
        <f>'1000 m K'!K11</f>
        <v>0</v>
      </c>
    </row>
    <row r="190" spans="1:5" x14ac:dyDescent="0.25">
      <c r="A190" s="66" t="str">
        <f>'1000 m M'!K12</f>
        <v>OSTAPIUK Zygmunt</v>
      </c>
      <c r="E190" s="66">
        <f>'1000 m K'!K12</f>
        <v>0</v>
      </c>
    </row>
    <row r="191" spans="1:5" x14ac:dyDescent="0.25">
      <c r="A191" s="66" t="str">
        <f>'1000 m M'!K13</f>
        <v>KOZAKIEWICZ Tadeusz</v>
      </c>
      <c r="E191" s="66">
        <f>'1000 m K'!K13</f>
        <v>0</v>
      </c>
    </row>
    <row r="192" spans="1:5" x14ac:dyDescent="0.25">
      <c r="A192" s="66" t="str">
        <f>'1000 m M'!K14</f>
        <v>STEC Włodzimierz</v>
      </c>
      <c r="E192" s="66">
        <f>'1000 m K'!K14</f>
        <v>0</v>
      </c>
    </row>
    <row r="193" spans="1:5" x14ac:dyDescent="0.25">
      <c r="A193" s="66" t="str">
        <f>'1000 m M'!K15</f>
        <v>PIEKARSKI Mirosław</v>
      </c>
      <c r="E193" s="66">
        <f>'1000 m K'!K15</f>
        <v>0</v>
      </c>
    </row>
    <row r="194" spans="1:5" x14ac:dyDescent="0.25">
      <c r="A194" s="66">
        <f>'1000 m M'!K16</f>
        <v>0</v>
      </c>
      <c r="E194" s="66">
        <f>'1000 m K'!K16</f>
        <v>0</v>
      </c>
    </row>
    <row r="195" spans="1:5" x14ac:dyDescent="0.25">
      <c r="A195" s="66">
        <f>'1000 m M'!K17</f>
        <v>0</v>
      </c>
      <c r="E195" s="66">
        <f>'1000 m K'!K17</f>
        <v>0</v>
      </c>
    </row>
    <row r="196" spans="1:5" x14ac:dyDescent="0.25">
      <c r="A196" s="66">
        <f>'1000 m M'!K18</f>
        <v>0</v>
      </c>
      <c r="E196" s="66">
        <f>'1000 m K'!K18</f>
        <v>0</v>
      </c>
    </row>
    <row r="197" spans="1:5" x14ac:dyDescent="0.25">
      <c r="A197" s="66">
        <f>'1000 m M'!K19</f>
        <v>0</v>
      </c>
      <c r="E197" s="66">
        <f>'1000 m K'!K19</f>
        <v>0</v>
      </c>
    </row>
    <row r="198" spans="1:5" x14ac:dyDescent="0.25">
      <c r="A198" s="66">
        <f>'1000 m M'!K20</f>
        <v>0</v>
      </c>
      <c r="E198" s="66">
        <f>'1000 m K'!K20</f>
        <v>0</v>
      </c>
    </row>
    <row r="199" spans="1:5" x14ac:dyDescent="0.25">
      <c r="A199" s="66">
        <f>'1000 m M'!K21</f>
        <v>0</v>
      </c>
      <c r="E199" s="66">
        <f>'1000 m K'!K21</f>
        <v>0</v>
      </c>
    </row>
    <row r="200" spans="1:5" x14ac:dyDescent="0.25">
      <c r="A200" s="66">
        <f>'1000 m M'!K22</f>
        <v>0</v>
      </c>
      <c r="E200" s="66">
        <f>'1000 m K'!K22</f>
        <v>0</v>
      </c>
    </row>
    <row r="201" spans="1:5" x14ac:dyDescent="0.25">
      <c r="A201" s="66">
        <f>'1000 m M'!K23</f>
        <v>0</v>
      </c>
      <c r="E201" s="66">
        <f>'1000 m K'!K23</f>
        <v>0</v>
      </c>
    </row>
    <row r="202" spans="1:5" x14ac:dyDescent="0.25">
      <c r="A202" s="66">
        <f>'1000 m M'!K24</f>
        <v>0</v>
      </c>
      <c r="E202" s="66">
        <f>'1000 m K'!K24</f>
        <v>0</v>
      </c>
    </row>
    <row r="203" spans="1:5" x14ac:dyDescent="0.25">
      <c r="A203" s="66">
        <f>'1000 m M'!K25</f>
        <v>0</v>
      </c>
      <c r="E203" s="66">
        <f>'1000 m K'!K25</f>
        <v>0</v>
      </c>
    </row>
    <row r="204" spans="1:5" x14ac:dyDescent="0.25">
      <c r="A204" s="66">
        <f>'1000 m M'!K26</f>
        <v>0</v>
      </c>
      <c r="E204" s="66">
        <f>'1000 m K'!K26</f>
        <v>0</v>
      </c>
    </row>
    <row r="205" spans="1:5" x14ac:dyDescent="0.25">
      <c r="A205" s="66">
        <f>'1000 m M'!K27</f>
        <v>0</v>
      </c>
      <c r="E205" s="66">
        <f>'1000 m K'!K27</f>
        <v>0</v>
      </c>
    </row>
    <row r="206" spans="1:5" x14ac:dyDescent="0.25">
      <c r="A206" s="66">
        <f>'1000 m M'!K28</f>
        <v>0</v>
      </c>
      <c r="E206" s="66">
        <f>'1000 m K'!K28</f>
        <v>0</v>
      </c>
    </row>
    <row r="207" spans="1:5" x14ac:dyDescent="0.25">
      <c r="A207" s="66">
        <f>'1000 m M'!K29</f>
        <v>0</v>
      </c>
      <c r="E207" s="66">
        <f>'1000 m K'!K29</f>
        <v>0</v>
      </c>
    </row>
    <row r="208" spans="1:5" x14ac:dyDescent="0.25">
      <c r="A208" s="66">
        <f>'1000 m M'!K30</f>
        <v>0</v>
      </c>
      <c r="E208" s="66">
        <f>'1000 m K'!K30</f>
        <v>0</v>
      </c>
    </row>
    <row r="209" spans="1:5" x14ac:dyDescent="0.25">
      <c r="A209" s="66">
        <f>'1000 m M'!K31</f>
        <v>0</v>
      </c>
      <c r="E209" s="66">
        <f>'1000 m K'!K31</f>
        <v>0</v>
      </c>
    </row>
    <row r="210" spans="1:5" x14ac:dyDescent="0.25">
      <c r="A210" s="66">
        <f>'1000 m M'!K32</f>
        <v>0</v>
      </c>
      <c r="E210" s="66">
        <f>'1000 m K'!K32</f>
        <v>0</v>
      </c>
    </row>
    <row r="211" spans="1:5" x14ac:dyDescent="0.25">
      <c r="A211" s="62">
        <f>'1000 m M'!N3</f>
        <v>0</v>
      </c>
      <c r="E211" s="62">
        <f>'1000 m K'!N3</f>
        <v>0</v>
      </c>
    </row>
    <row r="212" spans="1:5" x14ac:dyDescent="0.25">
      <c r="A212" s="62">
        <f>'1000 m M'!N4</f>
        <v>0</v>
      </c>
      <c r="E212" s="62">
        <f>'1000 m K'!N4</f>
        <v>0</v>
      </c>
    </row>
    <row r="213" spans="1:5" x14ac:dyDescent="0.25">
      <c r="A213" s="62">
        <f>'1000 m M'!N5</f>
        <v>0</v>
      </c>
      <c r="E213" s="62">
        <f>'1000 m K'!N5</f>
        <v>0</v>
      </c>
    </row>
    <row r="214" spans="1:5" x14ac:dyDescent="0.25">
      <c r="A214" s="62">
        <f>'1000 m M'!N6</f>
        <v>0</v>
      </c>
      <c r="E214" s="62">
        <f>'1000 m K'!N6</f>
        <v>0</v>
      </c>
    </row>
    <row r="215" spans="1:5" x14ac:dyDescent="0.25">
      <c r="A215" s="62">
        <f>'1000 m M'!N7</f>
        <v>0</v>
      </c>
      <c r="E215" s="62">
        <f>'1000 m K'!N7</f>
        <v>0</v>
      </c>
    </row>
    <row r="216" spans="1:5" x14ac:dyDescent="0.25">
      <c r="A216" s="62">
        <f>'1000 m M'!N8</f>
        <v>0</v>
      </c>
      <c r="E216" s="62">
        <f>'1000 m K'!N8</f>
        <v>0</v>
      </c>
    </row>
    <row r="217" spans="1:5" x14ac:dyDescent="0.25">
      <c r="A217" s="62">
        <f>'1000 m M'!N9</f>
        <v>0</v>
      </c>
      <c r="E217" s="62">
        <f>'1000 m K'!N9</f>
        <v>0</v>
      </c>
    </row>
    <row r="218" spans="1:5" x14ac:dyDescent="0.25">
      <c r="A218" s="62">
        <f>'1000 m M'!N10</f>
        <v>0</v>
      </c>
      <c r="E218" s="62">
        <f>'1000 m K'!N10</f>
        <v>0</v>
      </c>
    </row>
    <row r="219" spans="1:5" x14ac:dyDescent="0.25">
      <c r="A219" s="62">
        <f>'1000 m M'!N11</f>
        <v>0</v>
      </c>
      <c r="E219" s="62">
        <f>'1000 m K'!N11</f>
        <v>0</v>
      </c>
    </row>
    <row r="220" spans="1:5" x14ac:dyDescent="0.25">
      <c r="A220" s="62">
        <f>'1000 m M'!N12</f>
        <v>0</v>
      </c>
      <c r="E220" s="62">
        <f>'1000 m K'!N12</f>
        <v>0</v>
      </c>
    </row>
    <row r="221" spans="1:5" x14ac:dyDescent="0.25">
      <c r="A221" s="62">
        <f>'1000 m M'!N13</f>
        <v>0</v>
      </c>
      <c r="E221" s="62">
        <f>'1000 m K'!N13</f>
        <v>0</v>
      </c>
    </row>
    <row r="222" spans="1:5" x14ac:dyDescent="0.25">
      <c r="A222" s="62">
        <f>'1000 m M'!N14</f>
        <v>0</v>
      </c>
      <c r="E222" s="62">
        <f>'1000 m K'!N14</f>
        <v>0</v>
      </c>
    </row>
    <row r="223" spans="1:5" x14ac:dyDescent="0.25">
      <c r="A223" s="62">
        <f>'1000 m M'!N15</f>
        <v>0</v>
      </c>
      <c r="E223" s="62">
        <f>'1000 m K'!N15</f>
        <v>0</v>
      </c>
    </row>
    <row r="224" spans="1:5" x14ac:dyDescent="0.25">
      <c r="A224" s="62">
        <f>'1000 m M'!N16</f>
        <v>0</v>
      </c>
      <c r="E224" s="62">
        <f>'1000 m K'!N16</f>
        <v>0</v>
      </c>
    </row>
    <row r="225" spans="1:5" x14ac:dyDescent="0.25">
      <c r="A225" s="62">
        <f>'1000 m M'!N17</f>
        <v>0</v>
      </c>
      <c r="E225" s="62">
        <f>'1000 m K'!N17</f>
        <v>0</v>
      </c>
    </row>
    <row r="226" spans="1:5" x14ac:dyDescent="0.25">
      <c r="A226" s="62">
        <f>'1000 m M'!N18</f>
        <v>0</v>
      </c>
      <c r="E226" s="62">
        <f>'1000 m K'!N18</f>
        <v>0</v>
      </c>
    </row>
    <row r="227" spans="1:5" x14ac:dyDescent="0.25">
      <c r="A227" s="62">
        <f>'1000 m M'!N19</f>
        <v>0</v>
      </c>
      <c r="E227" s="62">
        <f>'1000 m K'!N19</f>
        <v>0</v>
      </c>
    </row>
    <row r="228" spans="1:5" x14ac:dyDescent="0.25">
      <c r="A228" s="62">
        <f>'1000 m M'!N20</f>
        <v>0</v>
      </c>
      <c r="E228" s="62">
        <f>'1000 m K'!N20</f>
        <v>0</v>
      </c>
    </row>
    <row r="229" spans="1:5" x14ac:dyDescent="0.25">
      <c r="A229" s="62">
        <f>'1000 m M'!N21</f>
        <v>0</v>
      </c>
      <c r="E229" s="62">
        <f>'1000 m K'!N21</f>
        <v>0</v>
      </c>
    </row>
    <row r="230" spans="1:5" x14ac:dyDescent="0.25">
      <c r="A230" s="62">
        <f>'1000 m M'!N22</f>
        <v>0</v>
      </c>
      <c r="E230" s="62">
        <f>'1000 m K'!N22</f>
        <v>0</v>
      </c>
    </row>
    <row r="231" spans="1:5" x14ac:dyDescent="0.25">
      <c r="A231" s="62">
        <f>'1000 m M'!N23</f>
        <v>0</v>
      </c>
      <c r="E231" s="62">
        <f>'1000 m K'!N23</f>
        <v>0</v>
      </c>
    </row>
    <row r="232" spans="1:5" x14ac:dyDescent="0.25">
      <c r="A232" s="62">
        <f>'1000 m M'!N24</f>
        <v>0</v>
      </c>
      <c r="E232" s="62">
        <f>'1000 m K'!N24</f>
        <v>0</v>
      </c>
    </row>
    <row r="233" spans="1:5" x14ac:dyDescent="0.25">
      <c r="A233" s="62">
        <f>'1000 m M'!N25</f>
        <v>0</v>
      </c>
      <c r="E233" s="62">
        <f>'1000 m K'!N25</f>
        <v>0</v>
      </c>
    </row>
    <row r="234" spans="1:5" x14ac:dyDescent="0.25">
      <c r="A234" s="62">
        <f>'1000 m M'!N26</f>
        <v>0</v>
      </c>
      <c r="E234" s="62">
        <f>'1000 m K'!N26</f>
        <v>0</v>
      </c>
    </row>
    <row r="235" spans="1:5" x14ac:dyDescent="0.25">
      <c r="A235" s="62">
        <f>'1000 m M'!N27</f>
        <v>0</v>
      </c>
      <c r="E235" s="62">
        <f>'1000 m K'!N27</f>
        <v>0</v>
      </c>
    </row>
    <row r="236" spans="1:5" x14ac:dyDescent="0.25">
      <c r="A236" s="62">
        <f>'1000 m M'!N28</f>
        <v>0</v>
      </c>
      <c r="E236" s="62">
        <f>'1000 m K'!N28</f>
        <v>0</v>
      </c>
    </row>
    <row r="237" spans="1:5" x14ac:dyDescent="0.25">
      <c r="A237" s="62">
        <f>'1000 m M'!N29</f>
        <v>0</v>
      </c>
      <c r="E237" s="62">
        <f>'1000 m K'!N29</f>
        <v>0</v>
      </c>
    </row>
    <row r="238" spans="1:5" x14ac:dyDescent="0.25">
      <c r="A238" s="62">
        <f>'1000 m M'!N30</f>
        <v>0</v>
      </c>
      <c r="E238" s="62">
        <f>'1000 m K'!N30</f>
        <v>0</v>
      </c>
    </row>
    <row r="239" spans="1:5" x14ac:dyDescent="0.25">
      <c r="A239" s="62">
        <f>'1000 m M'!N31</f>
        <v>0</v>
      </c>
      <c r="E239" s="62">
        <f>'1000 m K'!N31</f>
        <v>0</v>
      </c>
    </row>
    <row r="240" spans="1:5" x14ac:dyDescent="0.25">
      <c r="A240" s="62">
        <f>'1000 m M'!N32</f>
        <v>0</v>
      </c>
      <c r="E240" s="62">
        <f>'1000 m K'!N32</f>
        <v>0</v>
      </c>
    </row>
    <row r="241" spans="1:5" x14ac:dyDescent="0.25">
      <c r="A241" s="64" t="str">
        <f>'1500 m M'!E3</f>
        <v>HUSAK Krzysztof</v>
      </c>
      <c r="E241" s="64" t="str">
        <f>'1500 m K'!E3</f>
        <v>GADOMSKA Anna</v>
      </c>
    </row>
    <row r="242" spans="1:5" x14ac:dyDescent="0.25">
      <c r="A242" s="64" t="str">
        <f>'1500 m M'!E4</f>
        <v>NAPORA Jacek</v>
      </c>
      <c r="E242" s="64" t="str">
        <f>'1500 m K'!E4</f>
        <v>GAWRACZYŃSKA Anna</v>
      </c>
    </row>
    <row r="243" spans="1:5" x14ac:dyDescent="0.25">
      <c r="A243" s="64" t="str">
        <f>'1500 m M'!E5</f>
        <v>FLORCZYK Wojciech</v>
      </c>
      <c r="E243" s="64" t="str">
        <f>'1500 m K'!E5</f>
        <v>JANKO-MIELCARSKA Ewa</v>
      </c>
    </row>
    <row r="244" spans="1:5" x14ac:dyDescent="0.25">
      <c r="A244" s="64" t="str">
        <f>'1500 m M'!E6</f>
        <v>KRÓL Mariusz</v>
      </c>
      <c r="E244" s="64" t="str">
        <f>'1500 m K'!E6</f>
        <v>WEŁNICKA Magdalena</v>
      </c>
    </row>
    <row r="245" spans="1:5" x14ac:dyDescent="0.25">
      <c r="A245" s="64" t="str">
        <f>'1500 m M'!E7</f>
        <v>FLEJSZER Łukasz</v>
      </c>
      <c r="E245" s="64">
        <f>'1500 m K'!E7</f>
        <v>0</v>
      </c>
    </row>
    <row r="246" spans="1:5" x14ac:dyDescent="0.25">
      <c r="A246" s="64" t="str">
        <f>'1500 m M'!E8</f>
        <v>GRODZKI Piotr</v>
      </c>
      <c r="E246" s="64">
        <f>'1500 m K'!E8</f>
        <v>0</v>
      </c>
    </row>
    <row r="247" spans="1:5" x14ac:dyDescent="0.25">
      <c r="A247" s="64" t="str">
        <f>'1500 m M'!E9</f>
        <v>ŁUKASZEWICZ Przemysław</v>
      </c>
      <c r="E247" s="64">
        <f>'1500 m K'!E9</f>
        <v>0</v>
      </c>
    </row>
    <row r="248" spans="1:5" x14ac:dyDescent="0.25">
      <c r="A248" s="64" t="str">
        <f>'1500 m M'!E10</f>
        <v>KARCZEWSKI Artur</v>
      </c>
      <c r="E248" s="64">
        <f>'1500 m K'!E10</f>
        <v>0</v>
      </c>
    </row>
    <row r="249" spans="1:5" x14ac:dyDescent="0.25">
      <c r="A249" s="64" t="str">
        <f>'1500 m M'!E11</f>
        <v>ZĘBALA Krzysztof</v>
      </c>
      <c r="E249" s="64">
        <f>'1500 m K'!E11</f>
        <v>0</v>
      </c>
    </row>
    <row r="250" spans="1:5" x14ac:dyDescent="0.25">
      <c r="A250" s="64" t="str">
        <f>'1500 m M'!E12</f>
        <v>BARTOŃ Zbigniew</v>
      </c>
      <c r="E250" s="64">
        <f>'1500 m K'!E12</f>
        <v>0</v>
      </c>
    </row>
    <row r="251" spans="1:5" x14ac:dyDescent="0.25">
      <c r="A251" s="64" t="str">
        <f>'1500 m M'!E13</f>
        <v>BIEDRZYCKI Zbigniew</v>
      </c>
      <c r="E251" s="64">
        <f>'1500 m K'!E13</f>
        <v>0</v>
      </c>
    </row>
    <row r="252" spans="1:5" x14ac:dyDescent="0.25">
      <c r="A252" s="64" t="str">
        <f>'1500 m M'!E14</f>
        <v>CYWIŃSKI Leszek</v>
      </c>
      <c r="E252" s="64">
        <f>'1500 m K'!E14</f>
        <v>0</v>
      </c>
    </row>
    <row r="253" spans="1:5" x14ac:dyDescent="0.25">
      <c r="A253" s="64" t="str">
        <f>'1500 m M'!E15</f>
        <v>KOZAKIEWICZ Tadeusz</v>
      </c>
      <c r="E253" s="64">
        <f>'1500 m K'!E15</f>
        <v>0</v>
      </c>
    </row>
    <row r="254" spans="1:5" x14ac:dyDescent="0.25">
      <c r="A254" s="64" t="str">
        <f>'1500 m M'!E16</f>
        <v>OSTAPIUK Zygmunt</v>
      </c>
      <c r="E254" s="64">
        <f>'1500 m K'!E16</f>
        <v>0</v>
      </c>
    </row>
    <row r="255" spans="1:5" x14ac:dyDescent="0.25">
      <c r="A255" s="64" t="str">
        <f>'1500 m M'!E17</f>
        <v>ADAMOWICZ Krzysztof</v>
      </c>
      <c r="E255" s="64">
        <f>'1500 m K'!E17</f>
        <v>0</v>
      </c>
    </row>
    <row r="256" spans="1:5" x14ac:dyDescent="0.25">
      <c r="A256" s="64" t="str">
        <f>'1500 m M'!E18</f>
        <v>PIKCIUN Andrzej</v>
      </c>
      <c r="E256" s="64">
        <f>'1500 m K'!E18</f>
        <v>0</v>
      </c>
    </row>
    <row r="257" spans="1:5" x14ac:dyDescent="0.25">
      <c r="A257" s="64" t="str">
        <f>'1500 m M'!E19</f>
        <v>WOŹNICKI Paweł</v>
      </c>
      <c r="E257" s="64">
        <f>'1500 m K'!E19</f>
        <v>0</v>
      </c>
    </row>
    <row r="258" spans="1:5" x14ac:dyDescent="0.25">
      <c r="A258" s="64" t="str">
        <f>'1500 m M'!E20</f>
        <v>STEC Włodzimierz</v>
      </c>
      <c r="E258" s="64">
        <f>'1500 m K'!E20</f>
        <v>0</v>
      </c>
    </row>
    <row r="259" spans="1:5" x14ac:dyDescent="0.25">
      <c r="A259" s="64" t="str">
        <f>'1500 m M'!E21</f>
        <v>KONERA Roman</v>
      </c>
      <c r="E259" s="64">
        <f>'1500 m K'!E21</f>
        <v>0</v>
      </c>
    </row>
    <row r="260" spans="1:5" x14ac:dyDescent="0.25">
      <c r="A260" s="64">
        <f>'1500 m M'!E22</f>
        <v>0</v>
      </c>
      <c r="E260" s="64">
        <f>'1500 m K'!E22</f>
        <v>0</v>
      </c>
    </row>
    <row r="261" spans="1:5" x14ac:dyDescent="0.25">
      <c r="A261" s="64">
        <f>'1500 m M'!E23</f>
        <v>0</v>
      </c>
      <c r="E261" s="64">
        <f>'1500 m K'!E23</f>
        <v>0</v>
      </c>
    </row>
    <row r="262" spans="1:5" x14ac:dyDescent="0.25">
      <c r="A262" s="64">
        <f>'1500 m M'!E24</f>
        <v>0</v>
      </c>
      <c r="E262" s="64">
        <f>'1500 m K'!E24</f>
        <v>0</v>
      </c>
    </row>
    <row r="263" spans="1:5" x14ac:dyDescent="0.25">
      <c r="A263" s="64">
        <f>'1500 m M'!E25</f>
        <v>0</v>
      </c>
      <c r="E263" s="64">
        <f>'1500 m K'!E25</f>
        <v>0</v>
      </c>
    </row>
    <row r="264" spans="1:5" x14ac:dyDescent="0.25">
      <c r="A264" s="64">
        <f>'1500 m M'!E26</f>
        <v>0</v>
      </c>
      <c r="E264" s="64">
        <f>'1500 m K'!E26</f>
        <v>0</v>
      </c>
    </row>
    <row r="265" spans="1:5" x14ac:dyDescent="0.25">
      <c r="A265" s="64">
        <f>'1500 m M'!E27</f>
        <v>0</v>
      </c>
      <c r="E265" s="64">
        <f>'1500 m K'!E27</f>
        <v>0</v>
      </c>
    </row>
    <row r="266" spans="1:5" x14ac:dyDescent="0.25">
      <c r="A266" s="64">
        <f>'1500 m M'!E28</f>
        <v>0</v>
      </c>
      <c r="E266" s="64">
        <f>'1500 m K'!E28</f>
        <v>0</v>
      </c>
    </row>
    <row r="267" spans="1:5" x14ac:dyDescent="0.25">
      <c r="A267" s="64">
        <f>'1500 m M'!E29</f>
        <v>0</v>
      </c>
      <c r="E267" s="64">
        <f>'1500 m K'!E29</f>
        <v>0</v>
      </c>
    </row>
    <row r="268" spans="1:5" x14ac:dyDescent="0.25">
      <c r="A268" s="64">
        <f>'1500 m M'!E30</f>
        <v>0</v>
      </c>
      <c r="E268" s="64">
        <f>'1500 m K'!E30</f>
        <v>0</v>
      </c>
    </row>
    <row r="269" spans="1:5" x14ac:dyDescent="0.25">
      <c r="A269" s="64">
        <f>'1500 m M'!E31</f>
        <v>0</v>
      </c>
      <c r="E269" s="64">
        <f>'1500 m K'!E31</f>
        <v>0</v>
      </c>
    </row>
    <row r="270" spans="1:5" x14ac:dyDescent="0.25">
      <c r="A270" s="64">
        <f>'1500 m M'!E32</f>
        <v>0</v>
      </c>
      <c r="E270" s="64">
        <f>'1500 m K'!E32</f>
        <v>0</v>
      </c>
    </row>
    <row r="271" spans="1:5" x14ac:dyDescent="0.25">
      <c r="A271" s="65" t="str">
        <f>'1500 m M'!H3</f>
        <v>HUSAK Krzysztof</v>
      </c>
      <c r="E271" s="65" t="str">
        <f>'1500 m K'!H3</f>
        <v>GADOMSKA Anna</v>
      </c>
    </row>
    <row r="272" spans="1:5" x14ac:dyDescent="0.25">
      <c r="A272" s="65" t="str">
        <f>'1500 m M'!H4</f>
        <v>KRÓL Mariusz</v>
      </c>
      <c r="E272" s="65" t="str">
        <f>'1500 m K'!H4</f>
        <v>WEŁNICKA Magdalena</v>
      </c>
    </row>
    <row r="273" spans="1:5" x14ac:dyDescent="0.25">
      <c r="A273" s="65" t="str">
        <f>'1500 m M'!H5</f>
        <v>GRODZKI Piotr</v>
      </c>
      <c r="E273" s="65">
        <f>'1500 m K'!H5</f>
        <v>0</v>
      </c>
    </row>
    <row r="274" spans="1:5" x14ac:dyDescent="0.25">
      <c r="A274" s="65" t="str">
        <f>'1500 m M'!H6</f>
        <v>ZĘBALA Krzysztof</v>
      </c>
      <c r="E274" s="65">
        <f>'1500 m K'!H6</f>
        <v>0</v>
      </c>
    </row>
    <row r="275" spans="1:5" x14ac:dyDescent="0.25">
      <c r="A275" s="65" t="str">
        <f>'1500 m M'!H7</f>
        <v>BARTOŃ Zbigniew</v>
      </c>
      <c r="E275" s="65">
        <f>'1500 m K'!H7</f>
        <v>0</v>
      </c>
    </row>
    <row r="276" spans="1:5" x14ac:dyDescent="0.25">
      <c r="A276" s="65" t="str">
        <f>'1500 m M'!H8</f>
        <v>CYWIŃSKI Leszek</v>
      </c>
      <c r="E276" s="65">
        <f>'1500 m K'!H8</f>
        <v>0</v>
      </c>
    </row>
    <row r="277" spans="1:5" x14ac:dyDescent="0.25">
      <c r="A277" s="65" t="str">
        <f>'1500 m M'!H9</f>
        <v>BIEDRZYCKI Zbigniew</v>
      </c>
      <c r="E277" s="65">
        <f>'1500 m K'!H9</f>
        <v>0</v>
      </c>
    </row>
    <row r="278" spans="1:5" x14ac:dyDescent="0.25">
      <c r="A278" s="65" t="str">
        <f>'1500 m M'!H10</f>
        <v>OSTAPIUK Zygmunt</v>
      </c>
      <c r="E278" s="65">
        <f>'1500 m K'!H10</f>
        <v>0</v>
      </c>
    </row>
    <row r="279" spans="1:5" x14ac:dyDescent="0.25">
      <c r="A279" s="65" t="str">
        <f>'1500 m M'!H11</f>
        <v>KOZAKIEWICZ Tadeusz</v>
      </c>
      <c r="E279" s="65">
        <f>'1500 m K'!H11</f>
        <v>0</v>
      </c>
    </row>
    <row r="280" spans="1:5" x14ac:dyDescent="0.25">
      <c r="A280" s="65" t="str">
        <f>'1500 m M'!H12</f>
        <v>WOŹNICKI Paweł</v>
      </c>
      <c r="E280" s="65">
        <f>'1500 m K'!H12</f>
        <v>0</v>
      </c>
    </row>
    <row r="281" spans="1:5" x14ac:dyDescent="0.25">
      <c r="A281" s="65" t="str">
        <f>'1500 m M'!H13</f>
        <v>KONERA Roman</v>
      </c>
      <c r="E281" s="65">
        <f>'1500 m K'!H13</f>
        <v>0</v>
      </c>
    </row>
    <row r="282" spans="1:5" x14ac:dyDescent="0.25">
      <c r="A282" s="65" t="str">
        <f>'1500 m M'!H14</f>
        <v>BARTŁOCZUK Andrzej</v>
      </c>
      <c r="E282" s="65">
        <f>'1500 m K'!H14</f>
        <v>0</v>
      </c>
    </row>
    <row r="283" spans="1:5" x14ac:dyDescent="0.25">
      <c r="A283" s="65">
        <f>'1500 m M'!H15</f>
        <v>0</v>
      </c>
      <c r="E283" s="65">
        <f>'1500 m K'!H15</f>
        <v>0</v>
      </c>
    </row>
    <row r="284" spans="1:5" x14ac:dyDescent="0.25">
      <c r="A284" s="65">
        <f>'1500 m M'!H16</f>
        <v>0</v>
      </c>
      <c r="E284" s="65">
        <f>'1500 m K'!H16</f>
        <v>0</v>
      </c>
    </row>
    <row r="285" spans="1:5" x14ac:dyDescent="0.25">
      <c r="A285" s="65">
        <f>'1500 m M'!H17</f>
        <v>0</v>
      </c>
      <c r="E285" s="65">
        <f>'1500 m K'!H17</f>
        <v>0</v>
      </c>
    </row>
    <row r="286" spans="1:5" x14ac:dyDescent="0.25">
      <c r="A286" s="65">
        <f>'1500 m M'!H18</f>
        <v>0</v>
      </c>
      <c r="E286" s="65">
        <f>'1500 m K'!H18</f>
        <v>0</v>
      </c>
    </row>
    <row r="287" spans="1:5" x14ac:dyDescent="0.25">
      <c r="A287" s="65">
        <f>'1500 m M'!H19</f>
        <v>0</v>
      </c>
      <c r="E287" s="65">
        <f>'1500 m K'!H19</f>
        <v>0</v>
      </c>
    </row>
    <row r="288" spans="1:5" x14ac:dyDescent="0.25">
      <c r="A288" s="65">
        <f>'1500 m M'!H20</f>
        <v>0</v>
      </c>
      <c r="E288" s="65">
        <f>'1500 m K'!H20</f>
        <v>0</v>
      </c>
    </row>
    <row r="289" spans="1:5" x14ac:dyDescent="0.25">
      <c r="A289" s="65">
        <f>'1500 m M'!H21</f>
        <v>0</v>
      </c>
      <c r="E289" s="65">
        <f>'1500 m K'!H21</f>
        <v>0</v>
      </c>
    </row>
    <row r="290" spans="1:5" x14ac:dyDescent="0.25">
      <c r="A290" s="65">
        <f>'1500 m M'!H22</f>
        <v>0</v>
      </c>
      <c r="E290" s="65">
        <f>'1500 m K'!H22</f>
        <v>0</v>
      </c>
    </row>
    <row r="291" spans="1:5" x14ac:dyDescent="0.25">
      <c r="A291" s="65">
        <f>'1500 m M'!H23</f>
        <v>0</v>
      </c>
      <c r="E291" s="65">
        <f>'1500 m K'!H23</f>
        <v>0</v>
      </c>
    </row>
    <row r="292" spans="1:5" x14ac:dyDescent="0.25">
      <c r="A292" s="65">
        <f>'1500 m M'!H24</f>
        <v>0</v>
      </c>
      <c r="E292" s="65">
        <f>'1500 m K'!H24</f>
        <v>0</v>
      </c>
    </row>
    <row r="293" spans="1:5" x14ac:dyDescent="0.25">
      <c r="A293" s="65">
        <f>'1500 m M'!H25</f>
        <v>0</v>
      </c>
      <c r="E293" s="65">
        <f>'1500 m K'!H25</f>
        <v>0</v>
      </c>
    </row>
    <row r="294" spans="1:5" x14ac:dyDescent="0.25">
      <c r="A294" s="65">
        <f>'1500 m M'!H26</f>
        <v>0</v>
      </c>
      <c r="E294" s="65">
        <f>'1500 m K'!H26</f>
        <v>0</v>
      </c>
    </row>
    <row r="295" spans="1:5" x14ac:dyDescent="0.25">
      <c r="A295" s="65">
        <f>'1500 m M'!H27</f>
        <v>0</v>
      </c>
      <c r="E295" s="65">
        <f>'1500 m K'!H27</f>
        <v>0</v>
      </c>
    </row>
    <row r="296" spans="1:5" x14ac:dyDescent="0.25">
      <c r="A296" s="65">
        <f>'1500 m M'!H28</f>
        <v>0</v>
      </c>
      <c r="E296" s="65">
        <f>'1500 m K'!H28</f>
        <v>0</v>
      </c>
    </row>
    <row r="297" spans="1:5" x14ac:dyDescent="0.25">
      <c r="A297" s="65">
        <f>'1500 m M'!H29</f>
        <v>0</v>
      </c>
      <c r="E297" s="65">
        <f>'1500 m K'!H29</f>
        <v>0</v>
      </c>
    </row>
    <row r="298" spans="1:5" x14ac:dyDescent="0.25">
      <c r="A298" s="65">
        <f>'1500 m M'!H30</f>
        <v>0</v>
      </c>
      <c r="E298" s="65">
        <f>'1500 m K'!H30</f>
        <v>0</v>
      </c>
    </row>
    <row r="299" spans="1:5" x14ac:dyDescent="0.25">
      <c r="A299" s="65">
        <f>'1500 m M'!H31</f>
        <v>0</v>
      </c>
      <c r="E299" s="65">
        <f>'1500 m K'!H31</f>
        <v>0</v>
      </c>
    </row>
    <row r="300" spans="1:5" x14ac:dyDescent="0.25">
      <c r="A300" s="65">
        <f>'1500 m M'!H32</f>
        <v>0</v>
      </c>
      <c r="E300" s="65">
        <f>'1500 m K'!H32</f>
        <v>0</v>
      </c>
    </row>
    <row r="301" spans="1:5" x14ac:dyDescent="0.25">
      <c r="A301" s="66" t="str">
        <f>'1500 m M'!K3</f>
        <v>HUSAK Krzysztof</v>
      </c>
      <c r="E301" s="66" t="str">
        <f>'1500 m K'!K3</f>
        <v>STASZKIEWICZ Elżbieta</v>
      </c>
    </row>
    <row r="302" spans="1:5" x14ac:dyDescent="0.25">
      <c r="A302" s="66" t="str">
        <f>'1500 m M'!K4</f>
        <v>KRÓL Mariusz</v>
      </c>
      <c r="E302" s="66" t="str">
        <f>'1500 m K'!K4</f>
        <v>GAWRACZYŃSKA Anna</v>
      </c>
    </row>
    <row r="303" spans="1:5" x14ac:dyDescent="0.25">
      <c r="A303" s="66" t="str">
        <f>'1500 m M'!K5</f>
        <v>CZYTAJŁO Jacek</v>
      </c>
      <c r="E303" s="66" t="str">
        <f>'1500 m K'!K5</f>
        <v>STANKIEWICZ Anna</v>
      </c>
    </row>
    <row r="304" spans="1:5" x14ac:dyDescent="0.25">
      <c r="A304" s="66" t="str">
        <f>'1500 m M'!K6</f>
        <v>GRODZKI Piotr</v>
      </c>
      <c r="E304" s="66" t="str">
        <f>'1500 m K'!K6</f>
        <v>JANKO-MIELCARSKA Ewa</v>
      </c>
    </row>
    <row r="305" spans="1:5" x14ac:dyDescent="0.25">
      <c r="A305" s="66" t="str">
        <f>'1500 m M'!K7</f>
        <v>KARCZEWSKI Artur</v>
      </c>
      <c r="E305" s="66" t="str">
        <f>'1500 m K'!K7</f>
        <v>WEŁNICKA Magdalena</v>
      </c>
    </row>
    <row r="306" spans="1:5" x14ac:dyDescent="0.25">
      <c r="A306" s="66" t="str">
        <f>'1500 m M'!K8</f>
        <v>ZĘBALA Krzysztof</v>
      </c>
      <c r="E306" s="66">
        <f>'1500 m K'!K8</f>
        <v>0</v>
      </c>
    </row>
    <row r="307" spans="1:5" x14ac:dyDescent="0.25">
      <c r="A307" s="66" t="str">
        <f>'1500 m M'!K9</f>
        <v>BARTOŃ Zbigniew</v>
      </c>
      <c r="E307" s="66">
        <f>'1500 m K'!K9</f>
        <v>0</v>
      </c>
    </row>
    <row r="308" spans="1:5" x14ac:dyDescent="0.25">
      <c r="A308" s="66" t="str">
        <f>'1500 m M'!K10</f>
        <v>BIEDRZYCKI Zbigniew</v>
      </c>
      <c r="E308" s="66">
        <f>'1500 m K'!K10</f>
        <v>0</v>
      </c>
    </row>
    <row r="309" spans="1:5" x14ac:dyDescent="0.25">
      <c r="A309" s="66" t="str">
        <f>'1500 m M'!K11</f>
        <v>CYWIŃSKI Leszek</v>
      </c>
      <c r="E309" s="66">
        <f>'1500 m K'!K11</f>
        <v>0</v>
      </c>
    </row>
    <row r="310" spans="1:5" x14ac:dyDescent="0.25">
      <c r="A310" s="66" t="str">
        <f>'1500 m M'!K12</f>
        <v>KOZAKIEWICZ Tadeusz</v>
      </c>
      <c r="E310" s="66">
        <f>'1500 m K'!K12</f>
        <v>0</v>
      </c>
    </row>
    <row r="311" spans="1:5" x14ac:dyDescent="0.25">
      <c r="A311" s="66" t="str">
        <f>'1500 m M'!K13</f>
        <v>OSTAPIUK Zygmunt</v>
      </c>
      <c r="E311" s="66">
        <f>'1500 m K'!K13</f>
        <v>0</v>
      </c>
    </row>
    <row r="312" spans="1:5" x14ac:dyDescent="0.25">
      <c r="A312" s="66" t="str">
        <f>'1500 m M'!K14</f>
        <v>STEC Włodzimierz</v>
      </c>
      <c r="E312" s="66">
        <f>'1500 m K'!K14</f>
        <v>0</v>
      </c>
    </row>
    <row r="313" spans="1:5" x14ac:dyDescent="0.25">
      <c r="A313" s="66">
        <f>'1500 m M'!K15</f>
        <v>0</v>
      </c>
      <c r="E313" s="66">
        <f>'1500 m K'!K15</f>
        <v>0</v>
      </c>
    </row>
    <row r="314" spans="1:5" x14ac:dyDescent="0.25">
      <c r="A314" s="66">
        <f>'1500 m M'!K16</f>
        <v>0</v>
      </c>
      <c r="E314" s="66">
        <f>'1500 m K'!K16</f>
        <v>0</v>
      </c>
    </row>
    <row r="315" spans="1:5" x14ac:dyDescent="0.25">
      <c r="A315" s="66">
        <f>'1500 m M'!K17</f>
        <v>0</v>
      </c>
      <c r="E315" s="66">
        <f>'1500 m K'!K17</f>
        <v>0</v>
      </c>
    </row>
    <row r="316" spans="1:5" x14ac:dyDescent="0.25">
      <c r="A316" s="66">
        <f>'1500 m M'!K18</f>
        <v>0</v>
      </c>
      <c r="E316" s="66">
        <f>'1500 m K'!K18</f>
        <v>0</v>
      </c>
    </row>
    <row r="317" spans="1:5" x14ac:dyDescent="0.25">
      <c r="A317" s="66">
        <f>'1500 m M'!K19</f>
        <v>0</v>
      </c>
      <c r="E317" s="66">
        <f>'1500 m K'!K19</f>
        <v>0</v>
      </c>
    </row>
    <row r="318" spans="1:5" x14ac:dyDescent="0.25">
      <c r="A318" s="66">
        <f>'1500 m M'!K20</f>
        <v>0</v>
      </c>
      <c r="E318" s="66">
        <f>'1500 m K'!K20</f>
        <v>0</v>
      </c>
    </row>
    <row r="319" spans="1:5" x14ac:dyDescent="0.25">
      <c r="A319" s="66">
        <f>'1500 m M'!K21</f>
        <v>0</v>
      </c>
      <c r="E319" s="66">
        <f>'1500 m K'!K21</f>
        <v>0</v>
      </c>
    </row>
    <row r="320" spans="1:5" x14ac:dyDescent="0.25">
      <c r="A320" s="66">
        <f>'1500 m M'!K22</f>
        <v>0</v>
      </c>
      <c r="E320" s="66">
        <f>'1500 m K'!K22</f>
        <v>0</v>
      </c>
    </row>
    <row r="321" spans="1:5" x14ac:dyDescent="0.25">
      <c r="A321" s="66">
        <f>'1500 m M'!K23</f>
        <v>0</v>
      </c>
      <c r="E321" s="66">
        <f>'1500 m K'!K23</f>
        <v>0</v>
      </c>
    </row>
    <row r="322" spans="1:5" x14ac:dyDescent="0.25">
      <c r="A322" s="66">
        <f>'1500 m M'!K24</f>
        <v>0</v>
      </c>
      <c r="E322" s="66">
        <f>'1500 m K'!K24</f>
        <v>0</v>
      </c>
    </row>
    <row r="323" spans="1:5" x14ac:dyDescent="0.25">
      <c r="A323" s="66">
        <f>'1500 m M'!K25</f>
        <v>0</v>
      </c>
      <c r="E323" s="66">
        <f>'1500 m K'!K25</f>
        <v>0</v>
      </c>
    </row>
    <row r="324" spans="1:5" x14ac:dyDescent="0.25">
      <c r="A324" s="66">
        <f>'1500 m M'!K26</f>
        <v>0</v>
      </c>
      <c r="E324" s="66">
        <f>'1500 m K'!K26</f>
        <v>0</v>
      </c>
    </row>
    <row r="325" spans="1:5" x14ac:dyDescent="0.25">
      <c r="A325" s="66">
        <f>'1500 m M'!K27</f>
        <v>0</v>
      </c>
      <c r="E325" s="66">
        <f>'1500 m K'!K27</f>
        <v>0</v>
      </c>
    </row>
    <row r="326" spans="1:5" x14ac:dyDescent="0.25">
      <c r="A326" s="66">
        <f>'1500 m M'!K28</f>
        <v>0</v>
      </c>
      <c r="E326" s="66">
        <f>'1500 m K'!K28</f>
        <v>0</v>
      </c>
    </row>
    <row r="327" spans="1:5" x14ac:dyDescent="0.25">
      <c r="A327" s="66">
        <f>'1500 m M'!K29</f>
        <v>0</v>
      </c>
      <c r="E327" s="66">
        <f>'1500 m K'!K29</f>
        <v>0</v>
      </c>
    </row>
    <row r="328" spans="1:5" x14ac:dyDescent="0.25">
      <c r="A328" s="66">
        <f>'1500 m M'!K30</f>
        <v>0</v>
      </c>
      <c r="E328" s="66">
        <f>'1500 m K'!K30</f>
        <v>0</v>
      </c>
    </row>
    <row r="329" spans="1:5" x14ac:dyDescent="0.25">
      <c r="A329" s="66">
        <f>'1500 m M'!K31</f>
        <v>0</v>
      </c>
      <c r="E329" s="66">
        <f>'1500 m K'!K31</f>
        <v>0</v>
      </c>
    </row>
    <row r="330" spans="1:5" x14ac:dyDescent="0.25">
      <c r="A330" s="66">
        <f>'1500 m M'!K32</f>
        <v>0</v>
      </c>
      <c r="E330" s="66">
        <f>'1500 m K'!K32</f>
        <v>0</v>
      </c>
    </row>
    <row r="331" spans="1:5" x14ac:dyDescent="0.25">
      <c r="A331" s="62">
        <f>'1500 m M'!N3</f>
        <v>0</v>
      </c>
      <c r="E331" s="62">
        <f>'1500 m K'!N3</f>
        <v>0</v>
      </c>
    </row>
    <row r="332" spans="1:5" x14ac:dyDescent="0.25">
      <c r="A332" s="62">
        <f>'1500 m M'!N4</f>
        <v>0</v>
      </c>
      <c r="E332" s="62">
        <f>'1500 m K'!N4</f>
        <v>0</v>
      </c>
    </row>
    <row r="333" spans="1:5" x14ac:dyDescent="0.25">
      <c r="A333" s="62">
        <f>'1500 m M'!N5</f>
        <v>0</v>
      </c>
      <c r="E333" s="62">
        <f>'1500 m K'!N5</f>
        <v>0</v>
      </c>
    </row>
    <row r="334" spans="1:5" x14ac:dyDescent="0.25">
      <c r="A334" s="62">
        <f>'1500 m M'!N6</f>
        <v>0</v>
      </c>
      <c r="E334" s="62">
        <f>'1500 m K'!N6</f>
        <v>0</v>
      </c>
    </row>
    <row r="335" spans="1:5" x14ac:dyDescent="0.25">
      <c r="A335" s="62">
        <f>'1500 m M'!N7</f>
        <v>0</v>
      </c>
      <c r="E335" s="62">
        <f>'1500 m K'!N7</f>
        <v>0</v>
      </c>
    </row>
    <row r="336" spans="1:5" x14ac:dyDescent="0.25">
      <c r="A336" s="62">
        <f>'1500 m M'!N8</f>
        <v>0</v>
      </c>
      <c r="E336" s="62">
        <f>'1500 m K'!N8</f>
        <v>0</v>
      </c>
    </row>
    <row r="337" spans="1:5" x14ac:dyDescent="0.25">
      <c r="A337" s="62">
        <f>'1500 m M'!N9</f>
        <v>0</v>
      </c>
      <c r="E337" s="62">
        <f>'1500 m K'!N9</f>
        <v>0</v>
      </c>
    </row>
    <row r="338" spans="1:5" x14ac:dyDescent="0.25">
      <c r="A338" s="62">
        <f>'1500 m M'!N10</f>
        <v>0</v>
      </c>
      <c r="E338" s="62">
        <f>'1500 m K'!N10</f>
        <v>0</v>
      </c>
    </row>
    <row r="339" spans="1:5" x14ac:dyDescent="0.25">
      <c r="A339" s="62">
        <f>'1500 m M'!N11</f>
        <v>0</v>
      </c>
      <c r="E339" s="62">
        <f>'1500 m K'!N11</f>
        <v>0</v>
      </c>
    </row>
    <row r="340" spans="1:5" x14ac:dyDescent="0.25">
      <c r="A340" s="62">
        <f>'1500 m M'!N12</f>
        <v>0</v>
      </c>
      <c r="E340" s="62">
        <f>'1500 m K'!N12</f>
        <v>0</v>
      </c>
    </row>
    <row r="341" spans="1:5" x14ac:dyDescent="0.25">
      <c r="A341" s="62">
        <f>'1500 m M'!N13</f>
        <v>0</v>
      </c>
      <c r="E341" s="62">
        <f>'1500 m K'!N13</f>
        <v>0</v>
      </c>
    </row>
    <row r="342" spans="1:5" x14ac:dyDescent="0.25">
      <c r="A342" s="62">
        <f>'1500 m M'!N14</f>
        <v>0</v>
      </c>
      <c r="E342" s="62">
        <f>'1500 m K'!N14</f>
        <v>0</v>
      </c>
    </row>
    <row r="343" spans="1:5" x14ac:dyDescent="0.25">
      <c r="A343" s="62">
        <f>'1500 m M'!N15</f>
        <v>0</v>
      </c>
      <c r="E343" s="62">
        <f>'1500 m K'!N15</f>
        <v>0</v>
      </c>
    </row>
    <row r="344" spans="1:5" x14ac:dyDescent="0.25">
      <c r="A344" s="62">
        <f>'1500 m M'!N16</f>
        <v>0</v>
      </c>
      <c r="E344" s="62">
        <f>'1500 m K'!N16</f>
        <v>0</v>
      </c>
    </row>
    <row r="345" spans="1:5" x14ac:dyDescent="0.25">
      <c r="A345" s="62">
        <f>'1500 m M'!N17</f>
        <v>0</v>
      </c>
      <c r="E345" s="62">
        <f>'1500 m K'!N17</f>
        <v>0</v>
      </c>
    </row>
    <row r="346" spans="1:5" x14ac:dyDescent="0.25">
      <c r="A346" s="62">
        <f>'1500 m M'!N18</f>
        <v>0</v>
      </c>
      <c r="E346" s="62">
        <f>'1500 m K'!N18</f>
        <v>0</v>
      </c>
    </row>
    <row r="347" spans="1:5" x14ac:dyDescent="0.25">
      <c r="A347" s="62">
        <f>'1500 m M'!N19</f>
        <v>0</v>
      </c>
      <c r="E347" s="62">
        <f>'1500 m K'!N19</f>
        <v>0</v>
      </c>
    </row>
    <row r="348" spans="1:5" x14ac:dyDescent="0.25">
      <c r="A348" s="62">
        <f>'1500 m M'!N20</f>
        <v>0</v>
      </c>
      <c r="E348" s="62">
        <f>'1500 m K'!N20</f>
        <v>0</v>
      </c>
    </row>
    <row r="349" spans="1:5" x14ac:dyDescent="0.25">
      <c r="A349" s="62">
        <f>'1500 m M'!N21</f>
        <v>0</v>
      </c>
      <c r="E349" s="62">
        <f>'1500 m K'!N21</f>
        <v>0</v>
      </c>
    </row>
    <row r="350" spans="1:5" x14ac:dyDescent="0.25">
      <c r="A350" s="62">
        <f>'1500 m M'!N22</f>
        <v>0</v>
      </c>
      <c r="E350" s="62">
        <f>'1500 m K'!N22</f>
        <v>0</v>
      </c>
    </row>
    <row r="351" spans="1:5" x14ac:dyDescent="0.25">
      <c r="A351" s="62">
        <f>'1500 m M'!N23</f>
        <v>0</v>
      </c>
      <c r="E351" s="62">
        <f>'1500 m K'!N23</f>
        <v>0</v>
      </c>
    </row>
    <row r="352" spans="1:5" x14ac:dyDescent="0.25">
      <c r="A352" s="62">
        <f>'1500 m M'!N24</f>
        <v>0</v>
      </c>
      <c r="E352" s="62">
        <f>'1500 m K'!N24</f>
        <v>0</v>
      </c>
    </row>
    <row r="353" spans="1:5" x14ac:dyDescent="0.25">
      <c r="A353" s="62">
        <f>'1500 m M'!N25</f>
        <v>0</v>
      </c>
      <c r="E353" s="62">
        <f>'1500 m K'!N25</f>
        <v>0</v>
      </c>
    </row>
    <row r="354" spans="1:5" x14ac:dyDescent="0.25">
      <c r="A354" s="62">
        <f>'1500 m M'!N26</f>
        <v>0</v>
      </c>
      <c r="E354" s="62">
        <f>'1500 m K'!N26</f>
        <v>0</v>
      </c>
    </row>
    <row r="355" spans="1:5" x14ac:dyDescent="0.25">
      <c r="A355" s="62">
        <f>'1500 m M'!N27</f>
        <v>0</v>
      </c>
      <c r="E355" s="62">
        <f>'1500 m K'!N27</f>
        <v>0</v>
      </c>
    </row>
    <row r="356" spans="1:5" x14ac:dyDescent="0.25">
      <c r="A356" s="62">
        <f>'1500 m M'!N28</f>
        <v>0</v>
      </c>
      <c r="E356" s="62">
        <f>'1500 m K'!N28</f>
        <v>0</v>
      </c>
    </row>
    <row r="357" spans="1:5" x14ac:dyDescent="0.25">
      <c r="A357" s="62">
        <f>'1500 m M'!N29</f>
        <v>0</v>
      </c>
      <c r="E357" s="62">
        <f>'1500 m K'!N29</f>
        <v>0</v>
      </c>
    </row>
    <row r="358" spans="1:5" x14ac:dyDescent="0.25">
      <c r="A358" s="62">
        <f>'1500 m M'!N30</f>
        <v>0</v>
      </c>
      <c r="E358" s="62">
        <f>'1500 m K'!N30</f>
        <v>0</v>
      </c>
    </row>
    <row r="359" spans="1:5" x14ac:dyDescent="0.25">
      <c r="A359" s="62">
        <f>'1500 m M'!N31</f>
        <v>0</v>
      </c>
      <c r="E359" s="62">
        <f>'1500 m K'!N31</f>
        <v>0</v>
      </c>
    </row>
    <row r="360" spans="1:5" x14ac:dyDescent="0.25">
      <c r="A360" s="62">
        <f>'1500 m M'!N32</f>
        <v>0</v>
      </c>
      <c r="E360" s="62">
        <f>'1500 m K'!N32</f>
        <v>0</v>
      </c>
    </row>
    <row r="361" spans="1:5" x14ac:dyDescent="0.25">
      <c r="A361" s="64" t="str">
        <f>'3000 m M'!E3</f>
        <v>HUSAK Krzysztof</v>
      </c>
      <c r="E361" s="64" t="str">
        <f>'500 m_2 K'!E3</f>
        <v>GADOMSKA Anna</v>
      </c>
    </row>
    <row r="362" spans="1:5" x14ac:dyDescent="0.25">
      <c r="A362" s="64" t="str">
        <f>'3000 m M'!E4</f>
        <v>NAPORA Jacek</v>
      </c>
      <c r="E362" s="64" t="str">
        <f>'500 m_2 K'!E4</f>
        <v>GAWRACZYŃSKA Anna</v>
      </c>
    </row>
    <row r="363" spans="1:5" x14ac:dyDescent="0.25">
      <c r="A363" s="64" t="str">
        <f>'3000 m M'!E5</f>
        <v>FLORCZYK Wojciech</v>
      </c>
      <c r="E363" s="64" t="str">
        <f>'500 m_2 K'!E5</f>
        <v>JANKO-MIELCARSKA Ewa</v>
      </c>
    </row>
    <row r="364" spans="1:5" x14ac:dyDescent="0.25">
      <c r="A364" s="64" t="str">
        <f>'3000 m M'!E6</f>
        <v>FLEJSZER Łukasz</v>
      </c>
      <c r="E364" s="64" t="str">
        <f>'500 m_2 K'!E6</f>
        <v>WEŁNICKA Magdalena</v>
      </c>
    </row>
    <row r="365" spans="1:5" x14ac:dyDescent="0.25">
      <c r="A365" s="64" t="str">
        <f>'3000 m M'!E7</f>
        <v>KRÓL Mariusz</v>
      </c>
      <c r="E365" s="64">
        <f>'500 m_2 K'!E7</f>
        <v>0</v>
      </c>
    </row>
    <row r="366" spans="1:5" x14ac:dyDescent="0.25">
      <c r="A366" s="64" t="str">
        <f>'3000 m M'!E8</f>
        <v>GRODZKI Piotr</v>
      </c>
      <c r="E366" s="64">
        <f>'500 m_2 K'!E8</f>
        <v>0</v>
      </c>
    </row>
    <row r="367" spans="1:5" x14ac:dyDescent="0.25">
      <c r="A367" s="64" t="str">
        <f>'3000 m M'!E9</f>
        <v>ŁUKASZEWICZ Przemysław</v>
      </c>
      <c r="E367" s="64">
        <f>'500 m_2 K'!E9</f>
        <v>0</v>
      </c>
    </row>
    <row r="368" spans="1:5" x14ac:dyDescent="0.25">
      <c r="A368" s="64" t="str">
        <f>'3000 m M'!E10</f>
        <v>ZĘBALA Krzysztof</v>
      </c>
      <c r="E368" s="64">
        <f>'500 m_2 K'!E10</f>
        <v>0</v>
      </c>
    </row>
    <row r="369" spans="1:5" x14ac:dyDescent="0.25">
      <c r="A369" s="64" t="str">
        <f>'3000 m M'!E11</f>
        <v>BIEDRZYCKI Zbigniew</v>
      </c>
      <c r="E369" s="64">
        <f>'500 m_2 K'!E11</f>
        <v>0</v>
      </c>
    </row>
    <row r="370" spans="1:5" x14ac:dyDescent="0.25">
      <c r="A370" s="64" t="str">
        <f>'3000 m M'!E12</f>
        <v>BARTOŃ Zbigniew</v>
      </c>
      <c r="E370" s="64">
        <f>'500 m_2 K'!E12</f>
        <v>0</v>
      </c>
    </row>
    <row r="371" spans="1:5" x14ac:dyDescent="0.25">
      <c r="A371" s="64" t="str">
        <f>'3000 m M'!E13</f>
        <v>KOZAKIEWICZ Tadeusz</v>
      </c>
      <c r="E371" s="64">
        <f>'500 m_2 K'!E13</f>
        <v>0</v>
      </c>
    </row>
    <row r="372" spans="1:5" x14ac:dyDescent="0.25">
      <c r="A372" s="64" t="str">
        <f>'3000 m M'!E14</f>
        <v>CYWIŃSKI Leszek</v>
      </c>
      <c r="E372" s="64">
        <f>'500 m_2 K'!E14</f>
        <v>0</v>
      </c>
    </row>
    <row r="373" spans="1:5" x14ac:dyDescent="0.25">
      <c r="A373" s="64" t="str">
        <f>'3000 m M'!E15</f>
        <v>KONERA Roman</v>
      </c>
      <c r="E373" s="64">
        <f>'500 m_2 K'!E15</f>
        <v>0</v>
      </c>
    </row>
    <row r="374" spans="1:5" x14ac:dyDescent="0.25">
      <c r="A374" s="64" t="str">
        <f>'3000 m M'!E16</f>
        <v>WOŹNICKI Paweł</v>
      </c>
      <c r="E374" s="64">
        <f>'500 m_2 K'!E16</f>
        <v>0</v>
      </c>
    </row>
    <row r="375" spans="1:5" x14ac:dyDescent="0.25">
      <c r="A375" s="64">
        <f>'3000 m M'!E17</f>
        <v>0</v>
      </c>
      <c r="E375" s="64">
        <f>'500 m_2 K'!E17</f>
        <v>0</v>
      </c>
    </row>
    <row r="376" spans="1:5" x14ac:dyDescent="0.25">
      <c r="A376" s="64">
        <f>'3000 m M'!E18</f>
        <v>0</v>
      </c>
      <c r="E376" s="64">
        <f>'500 m_2 K'!E18</f>
        <v>0</v>
      </c>
    </row>
    <row r="377" spans="1:5" x14ac:dyDescent="0.25">
      <c r="A377" s="64">
        <f>'3000 m M'!E19</f>
        <v>0</v>
      </c>
      <c r="E377" s="64">
        <f>'500 m_2 K'!E19</f>
        <v>0</v>
      </c>
    </row>
    <row r="378" spans="1:5" x14ac:dyDescent="0.25">
      <c r="A378" s="64">
        <f>'3000 m M'!E20</f>
        <v>0</v>
      </c>
      <c r="E378" s="64">
        <f>'500 m_2 K'!E20</f>
        <v>0</v>
      </c>
    </row>
    <row r="379" spans="1:5" x14ac:dyDescent="0.25">
      <c r="A379" s="64">
        <f>'3000 m M'!E21</f>
        <v>0</v>
      </c>
      <c r="E379" s="64">
        <f>'500 m_2 K'!E21</f>
        <v>0</v>
      </c>
    </row>
    <row r="380" spans="1:5" x14ac:dyDescent="0.25">
      <c r="A380" s="64">
        <f>'3000 m M'!E22</f>
        <v>0</v>
      </c>
      <c r="E380" s="64">
        <f>'500 m_2 K'!E22</f>
        <v>0</v>
      </c>
    </row>
    <row r="381" spans="1:5" x14ac:dyDescent="0.25">
      <c r="A381" s="64">
        <f>'3000 m M'!E23</f>
        <v>0</v>
      </c>
      <c r="E381" s="64">
        <f>'500 m_2 K'!E23</f>
        <v>0</v>
      </c>
    </row>
    <row r="382" spans="1:5" x14ac:dyDescent="0.25">
      <c r="A382" s="64">
        <f>'3000 m M'!E24</f>
        <v>0</v>
      </c>
      <c r="E382" s="64">
        <f>'500 m_2 K'!E24</f>
        <v>0</v>
      </c>
    </row>
    <row r="383" spans="1:5" x14ac:dyDescent="0.25">
      <c r="A383" s="64">
        <f>'3000 m M'!E25</f>
        <v>0</v>
      </c>
      <c r="E383" s="64">
        <f>'500 m_2 K'!E25</f>
        <v>0</v>
      </c>
    </row>
    <row r="384" spans="1:5" x14ac:dyDescent="0.25">
      <c r="A384" s="64">
        <f>'3000 m M'!E26</f>
        <v>0</v>
      </c>
      <c r="E384" s="64">
        <f>'500 m_2 K'!E26</f>
        <v>0</v>
      </c>
    </row>
    <row r="385" spans="1:5" x14ac:dyDescent="0.25">
      <c r="A385" s="64">
        <f>'3000 m M'!E27</f>
        <v>0</v>
      </c>
      <c r="E385" s="64">
        <f>'500 m_2 K'!E27</f>
        <v>0</v>
      </c>
    </row>
    <row r="386" spans="1:5" x14ac:dyDescent="0.25">
      <c r="A386" s="64">
        <f>'3000 m M'!E28</f>
        <v>0</v>
      </c>
      <c r="E386" s="64">
        <f>'500 m_2 K'!E28</f>
        <v>0</v>
      </c>
    </row>
    <row r="387" spans="1:5" x14ac:dyDescent="0.25">
      <c r="A387" s="64">
        <f>'3000 m M'!E29</f>
        <v>0</v>
      </c>
      <c r="E387" s="64">
        <f>'500 m_2 K'!E29</f>
        <v>0</v>
      </c>
    </row>
    <row r="388" spans="1:5" x14ac:dyDescent="0.25">
      <c r="A388" s="64">
        <f>'3000 m M'!E30</f>
        <v>0</v>
      </c>
      <c r="E388" s="64">
        <f>'500 m_2 K'!E30</f>
        <v>0</v>
      </c>
    </row>
    <row r="389" spans="1:5" x14ac:dyDescent="0.25">
      <c r="A389" s="64">
        <f>'3000 m M'!E31</f>
        <v>0</v>
      </c>
      <c r="E389" s="64">
        <f>'500 m_2 K'!E31</f>
        <v>0</v>
      </c>
    </row>
    <row r="390" spans="1:5" x14ac:dyDescent="0.25">
      <c r="A390" s="64">
        <f>'3000 m M'!E32</f>
        <v>0</v>
      </c>
      <c r="E390" s="64">
        <f>'500 m_2 K'!E32</f>
        <v>0</v>
      </c>
    </row>
    <row r="391" spans="1:5" x14ac:dyDescent="0.25">
      <c r="A391" s="65" t="str">
        <f>'3000 m M'!H3</f>
        <v>HUSAK Krzysztof</v>
      </c>
      <c r="E391" s="65" t="str">
        <f>'500 m_2 K'!H3</f>
        <v>GADOMSKA Anna</v>
      </c>
    </row>
    <row r="392" spans="1:5" x14ac:dyDescent="0.25">
      <c r="A392" s="65" t="str">
        <f>'3000 m M'!H4</f>
        <v>KRÓL Mariusz</v>
      </c>
      <c r="E392" s="65" t="str">
        <f>'500 m_2 K'!H4</f>
        <v>GAWRACZYŃSKA Anna</v>
      </c>
    </row>
    <row r="393" spans="1:5" x14ac:dyDescent="0.25">
      <c r="A393" s="65" t="str">
        <f>'3000 m M'!H5</f>
        <v>GRODZKI Piotr</v>
      </c>
      <c r="E393" s="65" t="str">
        <f>'500 m_2 K'!H5</f>
        <v>JANKO-MIELCARSKA Ewa</v>
      </c>
    </row>
    <row r="394" spans="1:5" x14ac:dyDescent="0.25">
      <c r="A394" s="65" t="str">
        <f>'3000 m M'!H6</f>
        <v>ZĘBALA Krzysztof</v>
      </c>
      <c r="E394" s="65" t="str">
        <f>'500 m_2 K'!H6</f>
        <v>SZAREJKO Anna</v>
      </c>
    </row>
    <row r="395" spans="1:5" x14ac:dyDescent="0.25">
      <c r="A395" s="65" t="str">
        <f>'3000 m M'!H7</f>
        <v>BARTOŃ Zbigniew</v>
      </c>
      <c r="E395" s="65">
        <f>'500 m_2 K'!H7</f>
        <v>0</v>
      </c>
    </row>
    <row r="396" spans="1:5" x14ac:dyDescent="0.25">
      <c r="A396" s="65" t="str">
        <f>'3000 m M'!H8</f>
        <v>BIEDRZYCKI Zbigniew</v>
      </c>
      <c r="E396" s="65">
        <f>'500 m_2 K'!H8</f>
        <v>0</v>
      </c>
    </row>
    <row r="397" spans="1:5" x14ac:dyDescent="0.25">
      <c r="A397" s="65" t="str">
        <f>'3000 m M'!H9</f>
        <v>KOZAKIEWICZ Tadeusz</v>
      </c>
      <c r="E397" s="65">
        <f>'500 m_2 K'!H9</f>
        <v>0</v>
      </c>
    </row>
    <row r="398" spans="1:5" x14ac:dyDescent="0.25">
      <c r="A398" s="65" t="str">
        <f>'3000 m M'!H10</f>
        <v>WOŹNICKI Paweł</v>
      </c>
      <c r="E398" s="65">
        <f>'500 m_2 K'!H10</f>
        <v>0</v>
      </c>
    </row>
    <row r="399" spans="1:5" x14ac:dyDescent="0.25">
      <c r="A399" s="65" t="str">
        <f>'3000 m M'!H11</f>
        <v>KONERA Roman</v>
      </c>
      <c r="E399" s="65">
        <f>'500 m_2 K'!H11</f>
        <v>0</v>
      </c>
    </row>
    <row r="400" spans="1:5" x14ac:dyDescent="0.25">
      <c r="A400" s="65" t="str">
        <f>'3000 m M'!H12</f>
        <v>OSTAPIUK Zygmunt</v>
      </c>
      <c r="E400" s="65">
        <f>'500 m_2 K'!H12</f>
        <v>0</v>
      </c>
    </row>
    <row r="401" spans="1:5" x14ac:dyDescent="0.25">
      <c r="A401" s="65" t="str">
        <f>'3000 m M'!H13</f>
        <v>CYWIŃSKI Leszek</v>
      </c>
      <c r="E401" s="65">
        <f>'500 m_2 K'!H13</f>
        <v>0</v>
      </c>
    </row>
    <row r="402" spans="1:5" x14ac:dyDescent="0.25">
      <c r="A402" s="65">
        <f>'3000 m M'!H14</f>
        <v>0</v>
      </c>
      <c r="E402" s="65">
        <f>'500 m_2 K'!H14</f>
        <v>0</v>
      </c>
    </row>
    <row r="403" spans="1:5" x14ac:dyDescent="0.25">
      <c r="A403" s="65">
        <f>'3000 m M'!H15</f>
        <v>0</v>
      </c>
      <c r="E403" s="65">
        <f>'500 m_2 K'!H15</f>
        <v>0</v>
      </c>
    </row>
    <row r="404" spans="1:5" x14ac:dyDescent="0.25">
      <c r="A404" s="65">
        <f>'3000 m M'!H16</f>
        <v>0</v>
      </c>
      <c r="E404" s="65">
        <f>'500 m_2 K'!H16</f>
        <v>0</v>
      </c>
    </row>
    <row r="405" spans="1:5" x14ac:dyDescent="0.25">
      <c r="A405" s="65">
        <f>'3000 m M'!H17</f>
        <v>0</v>
      </c>
      <c r="E405" s="65">
        <f>'500 m_2 K'!H17</f>
        <v>0</v>
      </c>
    </row>
    <row r="406" spans="1:5" x14ac:dyDescent="0.25">
      <c r="A406" s="65">
        <f>'3000 m M'!H18</f>
        <v>0</v>
      </c>
      <c r="E406" s="65">
        <f>'500 m_2 K'!H18</f>
        <v>0</v>
      </c>
    </row>
    <row r="407" spans="1:5" x14ac:dyDescent="0.25">
      <c r="A407" s="65">
        <f>'3000 m M'!H19</f>
        <v>0</v>
      </c>
      <c r="E407" s="65">
        <f>'500 m_2 K'!H19</f>
        <v>0</v>
      </c>
    </row>
    <row r="408" spans="1:5" x14ac:dyDescent="0.25">
      <c r="A408" s="65">
        <f>'3000 m M'!H20</f>
        <v>0</v>
      </c>
      <c r="E408" s="65">
        <f>'500 m_2 K'!H20</f>
        <v>0</v>
      </c>
    </row>
    <row r="409" spans="1:5" x14ac:dyDescent="0.25">
      <c r="A409" s="65">
        <f>'3000 m M'!H21</f>
        <v>0</v>
      </c>
      <c r="E409" s="65">
        <f>'500 m_2 K'!H21</f>
        <v>0</v>
      </c>
    </row>
    <row r="410" spans="1:5" x14ac:dyDescent="0.25">
      <c r="A410" s="65">
        <f>'3000 m M'!H22</f>
        <v>0</v>
      </c>
      <c r="E410" s="65">
        <f>'500 m_2 K'!H22</f>
        <v>0</v>
      </c>
    </row>
    <row r="411" spans="1:5" x14ac:dyDescent="0.25">
      <c r="A411" s="65">
        <f>'3000 m M'!H23</f>
        <v>0</v>
      </c>
      <c r="E411" s="65">
        <f>'500 m_2 K'!H23</f>
        <v>0</v>
      </c>
    </row>
    <row r="412" spans="1:5" x14ac:dyDescent="0.25">
      <c r="A412" s="65">
        <f>'3000 m M'!H24</f>
        <v>0</v>
      </c>
      <c r="E412" s="65">
        <f>'500 m_2 K'!H24</f>
        <v>0</v>
      </c>
    </row>
    <row r="413" spans="1:5" x14ac:dyDescent="0.25">
      <c r="A413" s="65">
        <f>'3000 m M'!H25</f>
        <v>0</v>
      </c>
      <c r="E413" s="65">
        <f>'500 m_2 K'!H25</f>
        <v>0</v>
      </c>
    </row>
    <row r="414" spans="1:5" x14ac:dyDescent="0.25">
      <c r="A414" s="65">
        <f>'3000 m M'!H26</f>
        <v>0</v>
      </c>
      <c r="E414" s="65">
        <f>'500 m_2 K'!H26</f>
        <v>0</v>
      </c>
    </row>
    <row r="415" spans="1:5" x14ac:dyDescent="0.25">
      <c r="A415" s="65">
        <f>'3000 m M'!H27</f>
        <v>0</v>
      </c>
      <c r="E415" s="65">
        <f>'500 m_2 K'!H27</f>
        <v>0</v>
      </c>
    </row>
    <row r="416" spans="1:5" x14ac:dyDescent="0.25">
      <c r="A416" s="65">
        <f>'3000 m M'!H28</f>
        <v>0</v>
      </c>
      <c r="E416" s="65">
        <f>'500 m_2 K'!H28</f>
        <v>0</v>
      </c>
    </row>
    <row r="417" spans="1:5" x14ac:dyDescent="0.25">
      <c r="A417" s="65">
        <f>'3000 m M'!H29</f>
        <v>0</v>
      </c>
      <c r="E417" s="65">
        <f>'500 m_2 K'!H29</f>
        <v>0</v>
      </c>
    </row>
    <row r="418" spans="1:5" x14ac:dyDescent="0.25">
      <c r="A418" s="65">
        <f>'3000 m M'!H30</f>
        <v>0</v>
      </c>
      <c r="E418" s="65">
        <f>'500 m_2 K'!H30</f>
        <v>0</v>
      </c>
    </row>
    <row r="419" spans="1:5" x14ac:dyDescent="0.25">
      <c r="A419" s="65">
        <f>'3000 m M'!H31</f>
        <v>0</v>
      </c>
      <c r="E419" s="65">
        <f>'500 m_2 K'!H31</f>
        <v>0</v>
      </c>
    </row>
    <row r="420" spans="1:5" x14ac:dyDescent="0.25">
      <c r="A420" s="65">
        <f>'3000 m M'!H32</f>
        <v>0</v>
      </c>
      <c r="E420" s="65">
        <f>'500 m_2 K'!H32</f>
        <v>0</v>
      </c>
    </row>
    <row r="421" spans="1:5" x14ac:dyDescent="0.25">
      <c r="A421" s="66" t="str">
        <f>'3000 m M'!K3</f>
        <v>HUSAK Krzysztof</v>
      </c>
      <c r="E421" s="66" t="str">
        <f>'500 m_2 K'!K3</f>
        <v>STASZKIEWICZ Elżbieta</v>
      </c>
    </row>
    <row r="422" spans="1:5" x14ac:dyDescent="0.25">
      <c r="A422" s="66" t="str">
        <f>'3000 m M'!K4</f>
        <v>KRÓL Mariusz</v>
      </c>
      <c r="E422" s="66" t="str">
        <f>'500 m_2 K'!K4</f>
        <v>GAWRACZYŃSKA Anna</v>
      </c>
    </row>
    <row r="423" spans="1:5" x14ac:dyDescent="0.25">
      <c r="A423" s="66" t="str">
        <f>'3000 m M'!K5</f>
        <v>CZYTAJŁO Jacek</v>
      </c>
      <c r="E423" s="66" t="str">
        <f>'500 m_2 K'!K5</f>
        <v>STANKIEWICZ Anna</v>
      </c>
    </row>
    <row r="424" spans="1:5" x14ac:dyDescent="0.25">
      <c r="A424" s="66" t="str">
        <f>'3000 m M'!K6</f>
        <v>GRODZKI Piotr</v>
      </c>
      <c r="E424" s="66" t="str">
        <f>'500 m_2 K'!K6</f>
        <v>JANKO-MIELCARSKA Ewa</v>
      </c>
    </row>
    <row r="425" spans="1:5" x14ac:dyDescent="0.25">
      <c r="A425" s="66" t="str">
        <f>'3000 m M'!K7</f>
        <v>ZĘBALA Krzysztof</v>
      </c>
      <c r="E425" s="66" t="str">
        <f>'500 m_2 K'!K7</f>
        <v>WEŁNICKA Magdalena</v>
      </c>
    </row>
    <row r="426" spans="1:5" x14ac:dyDescent="0.25">
      <c r="A426" s="66" t="str">
        <f>'3000 m M'!K8</f>
        <v>BIEDRZYCKI Zbigniew</v>
      </c>
      <c r="E426" s="66">
        <f>'500 m_2 K'!K8</f>
        <v>0</v>
      </c>
    </row>
    <row r="427" spans="1:5" x14ac:dyDescent="0.25">
      <c r="A427" s="66" t="str">
        <f>'3000 m M'!K9</f>
        <v>BARTOŃ Zbigniew</v>
      </c>
      <c r="E427" s="66">
        <f>'500 m_2 K'!K9</f>
        <v>0</v>
      </c>
    </row>
    <row r="428" spans="1:5" x14ac:dyDescent="0.25">
      <c r="A428" s="66" t="str">
        <f>'3000 m M'!K10</f>
        <v>KOZAKIEWICZ Tadeusz</v>
      </c>
      <c r="E428" s="66">
        <f>'500 m_2 K'!K10</f>
        <v>0</v>
      </c>
    </row>
    <row r="429" spans="1:5" x14ac:dyDescent="0.25">
      <c r="A429" s="66" t="str">
        <f>'3000 m M'!K11</f>
        <v>CYWIŃSKI Leszek</v>
      </c>
      <c r="E429" s="66">
        <f>'500 m_2 K'!K11</f>
        <v>0</v>
      </c>
    </row>
    <row r="430" spans="1:5" x14ac:dyDescent="0.25">
      <c r="A430" s="66">
        <f>'3000 m M'!K12</f>
        <v>0</v>
      </c>
      <c r="E430" s="66">
        <f>'500 m_2 K'!K12</f>
        <v>0</v>
      </c>
    </row>
    <row r="431" spans="1:5" x14ac:dyDescent="0.25">
      <c r="A431" s="66">
        <f>'3000 m M'!K13</f>
        <v>0</v>
      </c>
      <c r="E431" s="66">
        <f>'500 m_2 K'!K13</f>
        <v>0</v>
      </c>
    </row>
    <row r="432" spans="1:5" x14ac:dyDescent="0.25">
      <c r="A432" s="66">
        <f>'3000 m M'!K14</f>
        <v>0</v>
      </c>
      <c r="E432" s="66">
        <f>'500 m_2 K'!K14</f>
        <v>0</v>
      </c>
    </row>
    <row r="433" spans="1:5" x14ac:dyDescent="0.25">
      <c r="A433" s="66">
        <f>'3000 m M'!K15</f>
        <v>0</v>
      </c>
      <c r="E433" s="66">
        <f>'500 m_2 K'!K15</f>
        <v>0</v>
      </c>
    </row>
    <row r="434" spans="1:5" x14ac:dyDescent="0.25">
      <c r="A434" s="66">
        <f>'3000 m M'!K16</f>
        <v>0</v>
      </c>
      <c r="E434" s="66">
        <f>'500 m_2 K'!K16</f>
        <v>0</v>
      </c>
    </row>
    <row r="435" spans="1:5" x14ac:dyDescent="0.25">
      <c r="A435" s="66">
        <f>'3000 m M'!K17</f>
        <v>0</v>
      </c>
      <c r="E435" s="66">
        <f>'500 m_2 K'!K17</f>
        <v>0</v>
      </c>
    </row>
    <row r="436" spans="1:5" x14ac:dyDescent="0.25">
      <c r="A436" s="66">
        <f>'3000 m M'!K18</f>
        <v>0</v>
      </c>
      <c r="E436" s="66">
        <f>'500 m_2 K'!K18</f>
        <v>0</v>
      </c>
    </row>
    <row r="437" spans="1:5" x14ac:dyDescent="0.25">
      <c r="A437" s="66">
        <f>'3000 m M'!K19</f>
        <v>0</v>
      </c>
      <c r="E437" s="66">
        <f>'500 m_2 K'!K19</f>
        <v>0</v>
      </c>
    </row>
    <row r="438" spans="1:5" x14ac:dyDescent="0.25">
      <c r="A438" s="66">
        <f>'3000 m M'!K20</f>
        <v>0</v>
      </c>
      <c r="E438" s="66">
        <f>'500 m_2 K'!K20</f>
        <v>0</v>
      </c>
    </row>
    <row r="439" spans="1:5" x14ac:dyDescent="0.25">
      <c r="A439" s="66">
        <f>'3000 m M'!K21</f>
        <v>0</v>
      </c>
      <c r="E439" s="66">
        <f>'500 m_2 K'!K21</f>
        <v>0</v>
      </c>
    </row>
    <row r="440" spans="1:5" x14ac:dyDescent="0.25">
      <c r="A440" s="66">
        <f>'3000 m M'!K22</f>
        <v>0</v>
      </c>
      <c r="E440" s="66">
        <f>'500 m_2 K'!K22</f>
        <v>0</v>
      </c>
    </row>
    <row r="441" spans="1:5" x14ac:dyDescent="0.25">
      <c r="A441" s="66">
        <f>'3000 m M'!K23</f>
        <v>0</v>
      </c>
      <c r="E441" s="66">
        <f>'500 m_2 K'!K23</f>
        <v>0</v>
      </c>
    </row>
    <row r="442" spans="1:5" x14ac:dyDescent="0.25">
      <c r="A442" s="66">
        <f>'3000 m M'!K24</f>
        <v>0</v>
      </c>
      <c r="E442" s="66">
        <f>'500 m_2 K'!K24</f>
        <v>0</v>
      </c>
    </row>
    <row r="443" spans="1:5" x14ac:dyDescent="0.25">
      <c r="A443" s="66">
        <f>'3000 m M'!K25</f>
        <v>0</v>
      </c>
      <c r="E443" s="66">
        <f>'500 m_2 K'!K25</f>
        <v>0</v>
      </c>
    </row>
    <row r="444" spans="1:5" x14ac:dyDescent="0.25">
      <c r="A444" s="66">
        <f>'3000 m M'!K26</f>
        <v>0</v>
      </c>
      <c r="E444" s="66">
        <f>'500 m_2 K'!K26</f>
        <v>0</v>
      </c>
    </row>
    <row r="445" spans="1:5" x14ac:dyDescent="0.25">
      <c r="A445" s="66">
        <f>'3000 m M'!K27</f>
        <v>0</v>
      </c>
      <c r="E445" s="66">
        <f>'500 m_2 K'!K27</f>
        <v>0</v>
      </c>
    </row>
    <row r="446" spans="1:5" x14ac:dyDescent="0.25">
      <c r="A446" s="66">
        <f>'3000 m M'!K28</f>
        <v>0</v>
      </c>
      <c r="E446" s="66">
        <f>'500 m_2 K'!K28</f>
        <v>0</v>
      </c>
    </row>
    <row r="447" spans="1:5" x14ac:dyDescent="0.25">
      <c r="A447" s="66">
        <f>'3000 m M'!K29</f>
        <v>0</v>
      </c>
      <c r="E447" s="66">
        <f>'500 m_2 K'!K29</f>
        <v>0</v>
      </c>
    </row>
    <row r="448" spans="1:5" x14ac:dyDescent="0.25">
      <c r="A448" s="66">
        <f>'3000 m M'!K30</f>
        <v>0</v>
      </c>
      <c r="E448" s="66">
        <f>'500 m_2 K'!K30</f>
        <v>0</v>
      </c>
    </row>
    <row r="449" spans="1:5" x14ac:dyDescent="0.25">
      <c r="A449" s="66">
        <f>'3000 m M'!K31</f>
        <v>0</v>
      </c>
      <c r="E449" s="66">
        <f>'500 m_2 K'!K31</f>
        <v>0</v>
      </c>
    </row>
    <row r="450" spans="1:5" x14ac:dyDescent="0.25">
      <c r="A450" s="66">
        <f>'3000 m M'!K32</f>
        <v>0</v>
      </c>
      <c r="E450" s="66">
        <f>'500 m_2 K'!K32</f>
        <v>0</v>
      </c>
    </row>
    <row r="451" spans="1:5" x14ac:dyDescent="0.25">
      <c r="A451" s="62">
        <f>'3000 m M'!N3</f>
        <v>0</v>
      </c>
      <c r="E451" s="62">
        <f>'500 m_2 K'!N3</f>
        <v>0</v>
      </c>
    </row>
    <row r="452" spans="1:5" x14ac:dyDescent="0.25">
      <c r="A452" s="62">
        <f>'3000 m M'!N4</f>
        <v>0</v>
      </c>
      <c r="E452" s="62">
        <f>'500 m_2 K'!N4</f>
        <v>0</v>
      </c>
    </row>
    <row r="453" spans="1:5" x14ac:dyDescent="0.25">
      <c r="A453" s="62">
        <f>'3000 m M'!N5</f>
        <v>0</v>
      </c>
      <c r="E453" s="62">
        <f>'500 m_2 K'!N5</f>
        <v>0</v>
      </c>
    </row>
    <row r="454" spans="1:5" x14ac:dyDescent="0.25">
      <c r="A454" s="62">
        <f>'3000 m M'!N6</f>
        <v>0</v>
      </c>
      <c r="E454" s="62">
        <f>'500 m_2 K'!N6</f>
        <v>0</v>
      </c>
    </row>
    <row r="455" spans="1:5" x14ac:dyDescent="0.25">
      <c r="A455" s="62">
        <f>'3000 m M'!N7</f>
        <v>0</v>
      </c>
      <c r="E455" s="62">
        <f>'500 m_2 K'!N7</f>
        <v>0</v>
      </c>
    </row>
    <row r="456" spans="1:5" x14ac:dyDescent="0.25">
      <c r="A456" s="62">
        <f>'3000 m M'!N8</f>
        <v>0</v>
      </c>
      <c r="E456" s="62">
        <f>'500 m_2 K'!N8</f>
        <v>0</v>
      </c>
    </row>
    <row r="457" spans="1:5" x14ac:dyDescent="0.25">
      <c r="A457" s="62">
        <f>'3000 m M'!N9</f>
        <v>0</v>
      </c>
      <c r="E457" s="62">
        <f>'500 m_2 K'!N9</f>
        <v>0</v>
      </c>
    </row>
    <row r="458" spans="1:5" x14ac:dyDescent="0.25">
      <c r="A458" s="62">
        <f>'3000 m M'!N10</f>
        <v>0</v>
      </c>
      <c r="E458" s="62">
        <f>'500 m_2 K'!N10</f>
        <v>0</v>
      </c>
    </row>
    <row r="459" spans="1:5" x14ac:dyDescent="0.25">
      <c r="A459" s="62">
        <f>'3000 m M'!N11</f>
        <v>0</v>
      </c>
      <c r="E459" s="62">
        <f>'500 m_2 K'!N11</f>
        <v>0</v>
      </c>
    </row>
    <row r="460" spans="1:5" x14ac:dyDescent="0.25">
      <c r="A460" s="62">
        <f>'3000 m M'!N12</f>
        <v>0</v>
      </c>
      <c r="E460" s="62">
        <f>'500 m_2 K'!N12</f>
        <v>0</v>
      </c>
    </row>
    <row r="461" spans="1:5" x14ac:dyDescent="0.25">
      <c r="A461" s="62">
        <f>'3000 m M'!N13</f>
        <v>0</v>
      </c>
      <c r="E461" s="62">
        <f>'500 m_2 K'!N13</f>
        <v>0</v>
      </c>
    </row>
    <row r="462" spans="1:5" x14ac:dyDescent="0.25">
      <c r="A462" s="62">
        <f>'3000 m M'!N14</f>
        <v>0</v>
      </c>
      <c r="E462" s="62">
        <f>'500 m_2 K'!N14</f>
        <v>0</v>
      </c>
    </row>
    <row r="463" spans="1:5" x14ac:dyDescent="0.25">
      <c r="A463" s="62">
        <f>'3000 m M'!N15</f>
        <v>0</v>
      </c>
      <c r="E463" s="62">
        <f>'500 m_2 K'!N15</f>
        <v>0</v>
      </c>
    </row>
    <row r="464" spans="1:5" x14ac:dyDescent="0.25">
      <c r="A464" s="62">
        <f>'3000 m M'!N16</f>
        <v>0</v>
      </c>
      <c r="E464" s="62">
        <f>'500 m_2 K'!N16</f>
        <v>0</v>
      </c>
    </row>
    <row r="465" spans="1:5" x14ac:dyDescent="0.25">
      <c r="A465" s="62">
        <f>'3000 m M'!N17</f>
        <v>0</v>
      </c>
      <c r="E465" s="62">
        <f>'500 m_2 K'!N17</f>
        <v>0</v>
      </c>
    </row>
    <row r="466" spans="1:5" x14ac:dyDescent="0.25">
      <c r="A466" s="62">
        <f>'3000 m M'!N18</f>
        <v>0</v>
      </c>
      <c r="E466" s="62">
        <f>'500 m_2 K'!N18</f>
        <v>0</v>
      </c>
    </row>
    <row r="467" spans="1:5" x14ac:dyDescent="0.25">
      <c r="A467" s="62">
        <f>'3000 m M'!N19</f>
        <v>0</v>
      </c>
      <c r="E467" s="62">
        <f>'500 m_2 K'!N19</f>
        <v>0</v>
      </c>
    </row>
    <row r="468" spans="1:5" x14ac:dyDescent="0.25">
      <c r="A468" s="62">
        <f>'3000 m M'!N20</f>
        <v>0</v>
      </c>
      <c r="E468" s="62">
        <f>'500 m_2 K'!N20</f>
        <v>0</v>
      </c>
    </row>
    <row r="469" spans="1:5" x14ac:dyDescent="0.25">
      <c r="A469" s="62">
        <f>'3000 m M'!N21</f>
        <v>0</v>
      </c>
      <c r="E469" s="62">
        <f>'500 m_2 K'!N21</f>
        <v>0</v>
      </c>
    </row>
    <row r="470" spans="1:5" x14ac:dyDescent="0.25">
      <c r="A470" s="62">
        <f>'3000 m M'!N22</f>
        <v>0</v>
      </c>
      <c r="E470" s="62">
        <f>'500 m_2 K'!N22</f>
        <v>0</v>
      </c>
    </row>
    <row r="471" spans="1:5" x14ac:dyDescent="0.25">
      <c r="A471" s="62">
        <f>'3000 m M'!N23</f>
        <v>0</v>
      </c>
      <c r="E471" s="62">
        <f>'500 m_2 K'!N23</f>
        <v>0</v>
      </c>
    </row>
    <row r="472" spans="1:5" x14ac:dyDescent="0.25">
      <c r="A472" s="62">
        <f>'3000 m M'!N24</f>
        <v>0</v>
      </c>
      <c r="E472" s="62">
        <f>'500 m_2 K'!N24</f>
        <v>0</v>
      </c>
    </row>
    <row r="473" spans="1:5" x14ac:dyDescent="0.25">
      <c r="A473" s="62">
        <f>'3000 m M'!N25</f>
        <v>0</v>
      </c>
      <c r="E473" s="62">
        <f>'500 m_2 K'!N25</f>
        <v>0</v>
      </c>
    </row>
    <row r="474" spans="1:5" x14ac:dyDescent="0.25">
      <c r="A474" s="62">
        <f>'3000 m M'!N26</f>
        <v>0</v>
      </c>
      <c r="E474" s="62">
        <f>'500 m_2 K'!N26</f>
        <v>0</v>
      </c>
    </row>
    <row r="475" spans="1:5" x14ac:dyDescent="0.25">
      <c r="A475" s="62">
        <f>'3000 m M'!N27</f>
        <v>0</v>
      </c>
      <c r="E475" s="62">
        <f>'500 m_2 K'!N27</f>
        <v>0</v>
      </c>
    </row>
    <row r="476" spans="1:5" x14ac:dyDescent="0.25">
      <c r="A476" s="62">
        <f>'3000 m M'!N28</f>
        <v>0</v>
      </c>
      <c r="E476" s="62">
        <f>'500 m_2 K'!N28</f>
        <v>0</v>
      </c>
    </row>
    <row r="477" spans="1:5" x14ac:dyDescent="0.25">
      <c r="A477" s="62">
        <f>'3000 m M'!N29</f>
        <v>0</v>
      </c>
      <c r="E477" s="62">
        <f>'500 m_2 K'!N29</f>
        <v>0</v>
      </c>
    </row>
    <row r="478" spans="1:5" x14ac:dyDescent="0.25">
      <c r="A478" s="62">
        <f>'3000 m M'!N30</f>
        <v>0</v>
      </c>
      <c r="E478" s="62">
        <f>'500 m_2 K'!N30</f>
        <v>0</v>
      </c>
    </row>
    <row r="479" spans="1:5" x14ac:dyDescent="0.25">
      <c r="A479" s="62">
        <f>'3000 m M'!N31</f>
        <v>0</v>
      </c>
      <c r="E479" s="62">
        <f>'500 m_2 K'!N31</f>
        <v>0</v>
      </c>
    </row>
    <row r="480" spans="1:5" x14ac:dyDescent="0.25">
      <c r="A480" s="62">
        <f>'3000 m M'!N32</f>
        <v>0</v>
      </c>
      <c r="E480" s="62">
        <f>'500 m_2 K'!N32</f>
        <v>0</v>
      </c>
    </row>
  </sheetData>
  <conditionalFormatting sqref="B1:B1048576">
    <cfRule type="cellIs" dxfId="264" priority="2" operator="equal">
      <formula>0</formula>
    </cfRule>
  </conditionalFormatting>
  <conditionalFormatting sqref="F1:F1048576">
    <cfRule type="cellIs" dxfId="263" priority="1" operator="equal">
      <formula>0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6BA754-2BFE-4923-8713-4869CF762E5B}">
  <sheetPr codeName="Arkusz7"/>
  <dimension ref="A1:AE45"/>
  <sheetViews>
    <sheetView workbookViewId="0">
      <selection activeCell="K14" sqref="K14"/>
    </sheetView>
  </sheetViews>
  <sheetFormatPr defaultRowHeight="15" x14ac:dyDescent="0.25"/>
  <cols>
    <col min="1" max="1" width="14.85546875" customWidth="1"/>
    <col min="2" max="2" width="13.140625" customWidth="1"/>
    <col min="3" max="3" width="28" customWidth="1"/>
    <col min="4" max="4" width="15.28515625" customWidth="1"/>
    <col min="5" max="5" width="27" customWidth="1"/>
    <col min="7" max="7" width="6.7109375" customWidth="1"/>
    <col min="8" max="8" width="17.28515625" customWidth="1"/>
    <col min="9" max="10" width="12.85546875" customWidth="1"/>
    <col min="11" max="11" width="17.85546875" bestFit="1" customWidth="1"/>
    <col min="12" max="13" width="13.140625" customWidth="1"/>
    <col min="14" max="14" width="17.85546875" bestFit="1" customWidth="1"/>
    <col min="15" max="15" width="13.140625" customWidth="1"/>
    <col min="20" max="21" width="20" customWidth="1"/>
    <col min="22" max="22" width="19.140625" customWidth="1"/>
    <col min="23" max="23" width="20.5703125" bestFit="1" customWidth="1"/>
    <col min="24" max="24" width="17.5703125" customWidth="1"/>
    <col min="26" max="26" width="21.5703125" bestFit="1" customWidth="1"/>
    <col min="27" max="27" width="20.85546875" bestFit="1" customWidth="1"/>
    <col min="28" max="28" width="19.5703125" customWidth="1"/>
  </cols>
  <sheetData>
    <row r="1" spans="1:31" x14ac:dyDescent="0.25">
      <c r="A1" s="63" t="s">
        <v>299</v>
      </c>
      <c r="B1" s="63"/>
      <c r="C1" s="63"/>
      <c r="D1" s="63"/>
      <c r="E1" s="54"/>
      <c r="F1" s="54"/>
      <c r="G1" s="54"/>
      <c r="H1" s="55"/>
      <c r="I1" s="55"/>
      <c r="J1" s="55"/>
      <c r="K1" s="56"/>
      <c r="L1" s="56"/>
      <c r="M1" s="56"/>
      <c r="N1" s="62"/>
      <c r="O1" s="62"/>
      <c r="P1" s="62"/>
    </row>
    <row r="2" spans="1:31" x14ac:dyDescent="0.25">
      <c r="R2" s="3" t="s">
        <v>24</v>
      </c>
      <c r="S2" s="3" t="s">
        <v>25</v>
      </c>
      <c r="T2" s="3" t="s">
        <v>20</v>
      </c>
      <c r="U2" s="3" t="s">
        <v>17</v>
      </c>
      <c r="V2" s="3" t="s">
        <v>16</v>
      </c>
      <c r="W2" s="3" t="s">
        <v>18</v>
      </c>
      <c r="X2" s="3" t="s">
        <v>15</v>
      </c>
      <c r="Y2" s="3" t="s">
        <v>21</v>
      </c>
      <c r="Z2" s="3" t="s">
        <v>13</v>
      </c>
      <c r="AA2" s="3" t="s">
        <v>14</v>
      </c>
      <c r="AB2" s="3" t="s">
        <v>19</v>
      </c>
      <c r="AC2" s="3" t="s">
        <v>22</v>
      </c>
      <c r="AD2" s="3" t="s">
        <v>23</v>
      </c>
      <c r="AE2" s="3" t="s">
        <v>313</v>
      </c>
    </row>
    <row r="3" spans="1:31" x14ac:dyDescent="0.25">
      <c r="A3" s="5"/>
      <c r="B3" s="5"/>
      <c r="C3" t="str">
        <f>_xlfn.TEXTJOIN(" ",1,A3,B3)</f>
        <v/>
      </c>
      <c r="E3" t="s">
        <v>7</v>
      </c>
      <c r="F3" t="str">
        <f>_xlfn.XLOOKUP(E3,Licencje[Nazw i imię],Licencje[Kat],"",0)</f>
        <v>M50</v>
      </c>
      <c r="G3">
        <f>_xlfn.XLOOKUP(E3,$T$3:$T$12,$S$3:$S$12,_xlfn.XLOOKUP(E3,$U$3:$U$12,$S$3:$S$12,_xlfn.XLOOKUP(E3,$V$3:$V$12,$S$3:$S$12,_xlfn.XLOOKUP(E3,$W$3:$W$12,$S$3:$S$12,_xlfn.XLOOKUP(E3,$X$3:$X$12,$S$3:$S$12,_xlfn.XLOOKUP(E3,$Y$3:$Y$12,$S$3:$S$12,_xlfn.XLOOKUP(E3,$Z$3:$Z$12,$S$3:$S$12,_xlfn.XLOOKUP(E3,$AA$3:$AA$12,$S$3:$S$12,_xlfn.XLOOKUP(E3,$AB$3:$AB$12,$S$3:$S$12,_xlfn.XLOOKUP(E3,$AC$3:$AC$12,$S$3:$S$12,_xlfn.XLOOKUP(E3,$AD$3:$AD$12,$S$3:$S$12,_xlfn.XLOOKUP(E3,$AE$3:$AE$12,$S$3:$S$12,,0),0),0),0),0),0),0),0),0),0),0),0)</f>
        <v>100</v>
      </c>
      <c r="H3" s="4" t="s">
        <v>7</v>
      </c>
      <c r="I3" t="str">
        <f>_xlfn.XLOOKUP(H3,Licencje[Nazw i imię],Licencje[Kat],"",0)</f>
        <v>M50</v>
      </c>
      <c r="J3">
        <f>_xlfn.XLOOKUP(H3,$T$14:$T$23,$S$14:$S$23,_xlfn.XLOOKUP(H3,$U$14:$U$23,$S$14:$S$23,_xlfn.XLOOKUP(H3,$V$14:$V$23,$S$14:$S$23,_xlfn.XLOOKUP(H3,$W$14:$W$23,$S$14:$S$23,_xlfn.XLOOKUP(H3,$X$14:$X$23,$S$14:$S$23,_xlfn.XLOOKUP(H3,$Y$14:$Y$23,$S$14:$S$23,_xlfn.XLOOKUP(H3,$Z$14:$Z$23,$S$14:$S$23,_xlfn.XLOOKUP(H3,$AA$14:$AA$23,$S$14:$S$23,_xlfn.XLOOKUP(H3,$AB$14:$AB$23,$S$14:$S$23,_xlfn.XLOOKUP(H3,$AC$14:$AC$23,$S$14:$S$23,_xlfn.XLOOKUP(H3,$AD$14:$AD$23,$S$14:$S$23,_xlfn.XLOOKUP(H3,$AE$14:$AE$23,$S$14:$S$23,,0),0),0),0),0),0),0),0),0),0),0),0)</f>
        <v>100</v>
      </c>
      <c r="K3" s="4" t="s">
        <v>7</v>
      </c>
      <c r="L3" t="str">
        <f>_xlfn.XLOOKUP(K3,Licencje[Nazw i imię],Licencje[Kat],"",0)</f>
        <v>M50</v>
      </c>
      <c r="M3">
        <f>_xlfn.XLOOKUP(K3,$T$25:$T$34,$S$25:$S$34,_xlfn.XLOOKUP(K3,$U$25:$U$34,$S$25:$S$34,_xlfn.XLOOKUP(K3,$V$25:$V$34,$S$25:$S$34,_xlfn.XLOOKUP(K3,$W$25:$W$34,$S$25:$S$34,_xlfn.XLOOKUP(K3,$X$25:$X$34,$S$25:$S$34,_xlfn.XLOOKUP(K3,$Y$25:$Y$34,$S$25:$S$34,_xlfn.XLOOKUP(K3,$Z$25:$Z$34,$S$25:$S$34,_xlfn.XLOOKUP(K3,$AA$25:$AA$34,$S$25:$S$34,_xlfn.XLOOKUP(K3,$AB$25:$AB$34,$S$25:$S$34,_xlfn.XLOOKUP(K3,$AC$25:$AC$34,$S$25:$S$34,_xlfn.XLOOKUP(K3,$AD$25:$AD$34,$S$25:$S$34,_xlfn.XLOOKUP(K3,$AE$25:$AE$34,$S$25:$S$34,,0),0),0),0),0),0),0),0),0),0),0),0)</f>
        <v>100</v>
      </c>
      <c r="N3" s="4"/>
      <c r="O3" t="str">
        <f>_xlfn.XLOOKUP(N3,Licencje[Nazw i imię],Licencje[Kat],"",0)</f>
        <v/>
      </c>
      <c r="P3">
        <f t="shared" ref="P3:P13" si="0">_xlfn.XLOOKUP(N3,$T$36:$T$45,$S$36:$S$45,_xlfn.XLOOKUP(N3,$U$36:$U$45,$S$36:$S$45,_xlfn.XLOOKUP(N3,$V$36:$V$45,$S$36:$S$45,_xlfn.XLOOKUP(N3,$W$36:$W$45,$S$36:$S$45,_xlfn.XLOOKUP(N3,$X$36:$X$45,$S$36:$S$45,_xlfn.XLOOKUP(N3,$Y$36:$Y$45,$S$36:$S$45,_xlfn.XLOOKUP(N3,$Z$36:$Z$45,$S$36:$S$45,_xlfn.XLOOKUP(N3,$AA$36:$AA$45,$S$36:$S$45,_xlfn.XLOOKUP(N3,$AB$36:$AB$45,$S$36:$S$45,_xlfn.XLOOKUP(N3,$AC$36:$AC$45,$S$36:$S$45,_xlfn.XLOOKUP(N3,$AD$36:$AD$45,$S$36:$S$45,_xlfn.XLOOKUP(N3,$AE$36:$AE$45,$S$36:$S$45,,0),0),0),0),0),0),0),0),0),0),0),0)</f>
        <v>80</v>
      </c>
      <c r="R3">
        <v>1</v>
      </c>
      <c r="S3">
        <v>100</v>
      </c>
      <c r="T3" t="str" cm="1">
        <f t="array" ref="T3">IFERROR(_xlfn._xlws.FILTER($E:$E,$F:$F=TEXT(T$2,0)),"")</f>
        <v/>
      </c>
      <c r="U3" t="str" cm="1">
        <f t="array" ref="U3">IFERROR(_xlfn._xlws.FILTER($E:$E,$F:$F=TEXT(U$2,0)),"")</f>
        <v/>
      </c>
      <c r="V3" t="str" cm="1">
        <f t="array" ref="V3:V4">IFERROR(_xlfn._xlws.FILTER($E:$E,$F:$F=TEXT(V$2,0)),"")</f>
        <v>FLORCZYK Wojciech</v>
      </c>
      <c r="W3" t="str" cm="1">
        <f t="array" ref="W3:W4">IFERROR(_xlfn._xlws.FILTER($E:$E,$F:$F=TEXT(W$2,0)),"")</f>
        <v>KARCZEWSKI Artur</v>
      </c>
      <c r="X3" t="str" cm="1">
        <f t="array" ref="X3:X6">IFERROR(_xlfn._xlws.FILTER($E:$E,$F:$F=TEXT(X$2,0)),"")</f>
        <v>HUSAK Krzysztof</v>
      </c>
      <c r="Y3" t="str" cm="1">
        <f t="array" ref="Y3">IFERROR(_xlfn._xlws.FILTER($E:$E,$F:$F=TEXT(Y$2,0)),"")</f>
        <v>WOŹNICKI Paweł</v>
      </c>
      <c r="Z3" t="str" cm="1">
        <f t="array" ref="Z3:Z6">IFERROR(_xlfn._xlws.FILTER($E:$E,$F:$F=TEXT(Z$2,0)),"")</f>
        <v>CYWIŃSKI Leszek</v>
      </c>
      <c r="AA3" t="str" cm="1">
        <f t="array" ref="AA3:AA8">IFERROR(_xlfn._xlws.FILTER($E:$E,$F:$F=TEXT(AA$2,0)),"")</f>
        <v>GRODZKI Piotr</v>
      </c>
      <c r="AB3" t="str" cm="1">
        <f t="array" ref="AB3">IFERROR(_xlfn._xlws.FILTER($E:$E,$F:$F=TEXT(AB$2,0)),"")</f>
        <v>STEC Włodzimierz</v>
      </c>
      <c r="AC3" t="str" cm="1">
        <f t="array" ref="AC3">IFERROR(_xlfn._xlws.FILTER($E:$E,$F:$F=TEXT(AC$2,0)),"")</f>
        <v>OSTAPIUK Zygmunt</v>
      </c>
      <c r="AD3" t="str" cm="1">
        <f t="array" ref="AD3">IFERROR(_xlfn._xlws.FILTER($E:$E,$F:$F=TEXT(AD$2,0)),"")</f>
        <v/>
      </c>
      <c r="AE3" t="str" cm="1">
        <f t="array" ref="AE3">IFERROR(_xlfn._xlws.FILTER($E:$E,$F:$F=TEXT(AE$2,0)),"")</f>
        <v/>
      </c>
    </row>
    <row r="4" spans="1:31" x14ac:dyDescent="0.25">
      <c r="A4" s="5"/>
      <c r="B4" s="5"/>
      <c r="C4" t="str">
        <f t="shared" ref="C4:C34" si="1">_xlfn.TEXTJOIN(" ",1,A4,B4)</f>
        <v/>
      </c>
      <c r="E4" t="s">
        <v>300</v>
      </c>
      <c r="F4" t="str">
        <f>_xlfn.XLOOKUP(E4,Licencje[Nazw i imię],Licencje[Kat],"",0)</f>
        <v>M50</v>
      </c>
      <c r="G4">
        <f t="shared" ref="G4:G26" si="2">_xlfn.XLOOKUP(E4,$T$3:$T$12,$S$3:$S$12,_xlfn.XLOOKUP(E4,$U$3:$U$12,$S$3:$S$12,_xlfn.XLOOKUP(E4,$V$3:$V$12,$S$3:$S$12,_xlfn.XLOOKUP(E4,$W$3:$W$12,$S$3:$S$12,_xlfn.XLOOKUP(E4,$X$3:$X$12,$S$3:$S$12,_xlfn.XLOOKUP(E4,$Y$3:$Y$12,$S$3:$S$12,_xlfn.XLOOKUP(E4,$Z$3:$Z$12,$S$3:$S$12,_xlfn.XLOOKUP(E4,$AA$3:$AA$12,$S$3:$S$12,_xlfn.XLOOKUP(E4,$AB$3:$AB$12,$S$3:$S$12,_xlfn.XLOOKUP(E4,$AC$3:$AC$12,$S$3:$S$12,_xlfn.XLOOKUP(E4,$AD$3:$AD$12,$S$3:$S$12,_xlfn.XLOOKUP(E4,$AE$3:$AE$12,$S$3:$S$12,,0),0),0),0),0),0),0),0),0),0),0),0)</f>
        <v>80</v>
      </c>
      <c r="H4" s="4" t="s">
        <v>315</v>
      </c>
      <c r="I4" t="str">
        <f>_xlfn.XLOOKUP(H4,Licencje[Nazw i imię],Licencje[Kat],"",0)</f>
        <v>M50</v>
      </c>
      <c r="J4">
        <f t="shared" ref="J4:J26" si="3">_xlfn.XLOOKUP(H4,$T$14:$T$23,$S$14:$S$23,_xlfn.XLOOKUP(H4,$U$14:$U$23,$S$14:$S$23,_xlfn.XLOOKUP(H4,$V$14:$V$23,$S$14:$S$23,_xlfn.XLOOKUP(H4,$W$14:$W$23,$S$14:$S$23,_xlfn.XLOOKUP(H4,$X$14:$X$23,$S$14:$S$23,_xlfn.XLOOKUP(H4,$Y$14:$Y$23,$S$14:$S$23,_xlfn.XLOOKUP(H4,$Z$14:$Z$23,$S$14:$S$23,_xlfn.XLOOKUP(H4,$AA$14:$AA$23,$S$14:$S$23,_xlfn.XLOOKUP(H4,$AB$14:$AB$23,$S$14:$S$23,_xlfn.XLOOKUP(H4,$AC$14:$AC$23,$S$14:$S$23,_xlfn.XLOOKUP(H4,$AD$14:$AD$23,$S$14:$S$23,_xlfn.XLOOKUP(H4,$AE$14:$AE$23,$S$14:$S$23,,0),0),0),0),0),0),0),0),0),0),0),0)</f>
        <v>80</v>
      </c>
      <c r="K4" s="4" t="s">
        <v>378</v>
      </c>
      <c r="L4" t="str">
        <f>_xlfn.XLOOKUP(K4,Licencje[Nazw i imię],Licencje[Kat],"",0)</f>
        <v>M45</v>
      </c>
      <c r="M4">
        <f t="shared" ref="M4:M26" si="4">_xlfn.XLOOKUP(K4,$T$25:$T$34,$S$25:$S$34,_xlfn.XLOOKUP(K4,$U$25:$U$34,$S$25:$S$34,_xlfn.XLOOKUP(K4,$V$25:$V$34,$S$25:$S$34,_xlfn.XLOOKUP(K4,$W$25:$W$34,$S$25:$S$34,_xlfn.XLOOKUP(K4,$X$25:$X$34,$S$25:$S$34,_xlfn.XLOOKUP(K4,$Y$25:$Y$34,$S$25:$S$34,_xlfn.XLOOKUP(K4,$Z$25:$Z$34,$S$25:$S$34,_xlfn.XLOOKUP(K4,$AA$25:$AA$34,$S$25:$S$34,_xlfn.XLOOKUP(K4,$AB$25:$AB$34,$S$25:$S$34,_xlfn.XLOOKUP(K4,$AC$25:$AC$34,$S$25:$S$34,_xlfn.XLOOKUP(K4,$AD$25:$AD$34,$S$25:$S$34,_xlfn.XLOOKUP(K4,$AE$25:$AE$34,$S$25:$S$34,,0),0),0),0),0),0),0),0),0),0),0),0)</f>
        <v>100</v>
      </c>
      <c r="N4" s="4"/>
      <c r="O4" t="str">
        <f>_xlfn.XLOOKUP(N4,Licencje[Nazw i imię],Licencje[Kat],"",0)</f>
        <v/>
      </c>
      <c r="P4">
        <f t="shared" si="0"/>
        <v>80</v>
      </c>
      <c r="R4">
        <v>2</v>
      </c>
      <c r="S4">
        <v>80</v>
      </c>
      <c r="V4" t="str">
        <v>FLEJSZER Łukasz</v>
      </c>
      <c r="W4" t="str">
        <v>ŁUKASZEWICZ Przemysław</v>
      </c>
      <c r="X4" t="str">
        <v>NAPORA Jacek</v>
      </c>
      <c r="Z4" t="str">
        <v>BARTOŃ Zbigniew</v>
      </c>
      <c r="AA4" t="str">
        <v>ADAMOWICZ Krzysztof</v>
      </c>
    </row>
    <row r="5" spans="1:31" x14ac:dyDescent="0.25">
      <c r="A5" s="5"/>
      <c r="B5" s="5"/>
      <c r="C5" t="str">
        <f t="shared" si="1"/>
        <v/>
      </c>
      <c r="E5" t="s">
        <v>301</v>
      </c>
      <c r="F5" t="str">
        <f>_xlfn.XLOOKUP(E5,Licencje[Nazw i imię],Licencje[Kat],"",0)</f>
        <v>M40</v>
      </c>
      <c r="G5">
        <f t="shared" si="2"/>
        <v>100</v>
      </c>
      <c r="H5" s="4" t="s">
        <v>4</v>
      </c>
      <c r="I5" t="str">
        <f>_xlfn.XLOOKUP(H5,Licencje[Nazw i imię],Licencje[Kat],"",0)</f>
        <v>M60</v>
      </c>
      <c r="J5">
        <f t="shared" si="3"/>
        <v>100</v>
      </c>
      <c r="K5" s="4" t="s">
        <v>315</v>
      </c>
      <c r="L5" t="str">
        <f>_xlfn.XLOOKUP(K5,Licencje[Nazw i imię],Licencje[Kat],"",0)</f>
        <v>M50</v>
      </c>
      <c r="M5">
        <f t="shared" si="4"/>
        <v>80</v>
      </c>
      <c r="N5" s="4"/>
      <c r="O5" t="str">
        <f>_xlfn.XLOOKUP(N5,Licencje[Nazw i imię],Licencje[Kat],"",0)</f>
        <v/>
      </c>
      <c r="P5">
        <f t="shared" si="0"/>
        <v>80</v>
      </c>
      <c r="R5">
        <v>3</v>
      </c>
      <c r="S5">
        <v>70</v>
      </c>
      <c r="X5" t="str">
        <v>KRÓL Mariusz</v>
      </c>
      <c r="Z5" t="str">
        <v>BARTŁOCZUK Andrzej</v>
      </c>
      <c r="AA5" t="str">
        <v>BIEDRZYCKI Zbigniew</v>
      </c>
    </row>
    <row r="6" spans="1:31" x14ac:dyDescent="0.25">
      <c r="A6" s="5"/>
      <c r="B6" s="5"/>
      <c r="C6" t="str">
        <f t="shared" si="1"/>
        <v/>
      </c>
      <c r="E6" t="s">
        <v>378</v>
      </c>
      <c r="F6" t="str">
        <f>_xlfn.XLOOKUP(E6,Licencje[Nazw i imię],Licencje[Kat],"",0)</f>
        <v>M45</v>
      </c>
      <c r="G6">
        <f t="shared" si="2"/>
        <v>100</v>
      </c>
      <c r="H6" t="s">
        <v>6</v>
      </c>
      <c r="I6" t="str">
        <f>_xlfn.XLOOKUP(H6,Licencje[Nazw i imię],Licencje[Kat],"",0)</f>
        <v>M65</v>
      </c>
      <c r="J6">
        <f t="shared" si="3"/>
        <v>100</v>
      </c>
      <c r="K6" s="4" t="s">
        <v>5</v>
      </c>
      <c r="L6" t="str">
        <f>_xlfn.XLOOKUP(K6,Licencje[Nazw i imię],Licencje[Kat],"",0)</f>
        <v>M55</v>
      </c>
      <c r="M6">
        <f t="shared" si="4"/>
        <v>100</v>
      </c>
      <c r="N6" s="4"/>
      <c r="O6" t="str">
        <f>_xlfn.XLOOKUP(N6,Licencje[Nazw i imię],Licencje[Kat],"",0)</f>
        <v/>
      </c>
      <c r="P6">
        <f t="shared" si="0"/>
        <v>80</v>
      </c>
      <c r="R6">
        <v>4</v>
      </c>
      <c r="S6">
        <v>55</v>
      </c>
      <c r="X6" t="str">
        <v>ZĘBALA Krzysztof</v>
      </c>
      <c r="Z6" t="str">
        <v>PIEKARSKI Mirosław</v>
      </c>
      <c r="AA6" t="str">
        <v>KOZAKIEWICZ Tadeusz</v>
      </c>
    </row>
    <row r="7" spans="1:31" x14ac:dyDescent="0.25">
      <c r="A7" s="5"/>
      <c r="B7" s="5"/>
      <c r="C7" t="str">
        <f t="shared" si="1"/>
        <v/>
      </c>
      <c r="E7" t="s">
        <v>379</v>
      </c>
      <c r="F7" t="str">
        <f>_xlfn.XLOOKUP(E7,Licencje[Nazw i imię],Licencje[Kat],"",0)</f>
        <v>M40</v>
      </c>
      <c r="G7">
        <f t="shared" si="2"/>
        <v>80</v>
      </c>
      <c r="H7" t="s">
        <v>12</v>
      </c>
      <c r="I7" t="str">
        <f>_xlfn.XLOOKUP(H7,Licencje[Nazw i imię],Licencje[Kat],"",0)</f>
        <v>M50</v>
      </c>
      <c r="J7">
        <f t="shared" si="3"/>
        <v>70</v>
      </c>
      <c r="K7" s="4" t="s">
        <v>6</v>
      </c>
      <c r="L7" t="str">
        <f>_xlfn.XLOOKUP(K7,Licencje[Nazw i imię],Licencje[Kat],"",0)</f>
        <v>M65</v>
      </c>
      <c r="M7">
        <f t="shared" si="4"/>
        <v>100</v>
      </c>
      <c r="N7" s="4"/>
      <c r="O7" t="str">
        <f>_xlfn.XLOOKUP(N7,Licencje[Nazw i imię],Licencje[Kat],"",0)</f>
        <v/>
      </c>
      <c r="P7">
        <f t="shared" si="0"/>
        <v>80</v>
      </c>
      <c r="R7">
        <v>5</v>
      </c>
      <c r="S7">
        <v>45</v>
      </c>
      <c r="AA7" t="str">
        <v>GARBACIK Stanisław</v>
      </c>
    </row>
    <row r="8" spans="1:31" x14ac:dyDescent="0.25">
      <c r="A8" s="5"/>
      <c r="B8" s="5"/>
      <c r="C8" t="str">
        <f t="shared" si="1"/>
        <v/>
      </c>
      <c r="E8" t="s">
        <v>315</v>
      </c>
      <c r="F8" t="str">
        <f>_xlfn.XLOOKUP(E8,Licencje[Nazw i imię],Licencje[Kat],"",0)</f>
        <v>M50</v>
      </c>
      <c r="G8">
        <f t="shared" si="2"/>
        <v>70</v>
      </c>
      <c r="H8" t="s">
        <v>2</v>
      </c>
      <c r="I8" t="str">
        <f>_xlfn.XLOOKUP(H8,Licencje[Nazw i imię],Licencje[Kat],"",0)</f>
        <v>M60</v>
      </c>
      <c r="J8">
        <f t="shared" si="3"/>
        <v>80</v>
      </c>
      <c r="K8" s="4" t="s">
        <v>4</v>
      </c>
      <c r="L8" t="str">
        <f>_xlfn.XLOOKUP(K8,Licencje[Nazw i imię],Licencje[Kat],"",0)</f>
        <v>M60</v>
      </c>
      <c r="M8">
        <f t="shared" si="4"/>
        <v>100</v>
      </c>
      <c r="N8" s="4"/>
      <c r="O8" t="str">
        <f>_xlfn.XLOOKUP(N8,Licencje[Nazw i imię],Licencje[Kat],"",0)</f>
        <v/>
      </c>
      <c r="P8">
        <f t="shared" si="0"/>
        <v>80</v>
      </c>
      <c r="R8">
        <v>6</v>
      </c>
      <c r="S8">
        <v>40</v>
      </c>
      <c r="AA8" t="str">
        <v>PIKCIUN Andrzej</v>
      </c>
    </row>
    <row r="9" spans="1:31" x14ac:dyDescent="0.25">
      <c r="A9" s="5"/>
      <c r="B9" s="5"/>
      <c r="C9" t="str">
        <f t="shared" si="1"/>
        <v/>
      </c>
      <c r="E9" t="s">
        <v>12</v>
      </c>
      <c r="F9" t="str">
        <f>_xlfn.XLOOKUP(E9,Licencje[Nazw i imię],Licencje[Kat],"",0)</f>
        <v>M50</v>
      </c>
      <c r="G9">
        <f t="shared" si="2"/>
        <v>55</v>
      </c>
      <c r="H9" t="s">
        <v>9</v>
      </c>
      <c r="I9" t="str">
        <f>_xlfn.XLOOKUP(H9,Licencje[Nazw i imię],Licencje[Kat],"",0)</f>
        <v>M75</v>
      </c>
      <c r="J9">
        <f t="shared" si="3"/>
        <v>100</v>
      </c>
      <c r="K9" s="4" t="s">
        <v>12</v>
      </c>
      <c r="L9" t="str">
        <f>_xlfn.XLOOKUP(K9,Licencje[Nazw i imię],Licencje[Kat],"",0)</f>
        <v>M50</v>
      </c>
      <c r="M9">
        <f t="shared" si="4"/>
        <v>70</v>
      </c>
      <c r="N9" s="4"/>
      <c r="O9" t="str">
        <f>_xlfn.XLOOKUP(N9,Licencje[Nazw i imię],Licencje[Kat],"",0)</f>
        <v/>
      </c>
      <c r="P9">
        <f t="shared" si="0"/>
        <v>80</v>
      </c>
      <c r="R9">
        <v>7</v>
      </c>
      <c r="S9">
        <v>35</v>
      </c>
    </row>
    <row r="10" spans="1:31" x14ac:dyDescent="0.25">
      <c r="A10" s="5"/>
      <c r="B10" s="5"/>
      <c r="C10" t="str">
        <f t="shared" si="1"/>
        <v/>
      </c>
      <c r="E10" t="s">
        <v>302</v>
      </c>
      <c r="F10" t="str">
        <f>_xlfn.XLOOKUP(E10,Licencje[Nazw i imię],Licencje[Kat],"",0)</f>
        <v>M45</v>
      </c>
      <c r="G10">
        <f t="shared" si="2"/>
        <v>80</v>
      </c>
      <c r="H10" t="s">
        <v>3</v>
      </c>
      <c r="I10" t="str">
        <f>_xlfn.XLOOKUP(H10,Licencje[Nazw i imię],Licencje[Kat],"",0)</f>
        <v>M65</v>
      </c>
      <c r="J10">
        <f t="shared" si="3"/>
        <v>80</v>
      </c>
      <c r="K10" s="4" t="s">
        <v>2</v>
      </c>
      <c r="L10" t="str">
        <f>_xlfn.XLOOKUP(K10,Licencje[Nazw i imię],Licencje[Kat],"",0)</f>
        <v>M60</v>
      </c>
      <c r="M10">
        <f t="shared" si="4"/>
        <v>80</v>
      </c>
      <c r="N10" s="4"/>
      <c r="O10" t="str">
        <f>_xlfn.XLOOKUP(N10,Licencje[Nazw i imię],Licencje[Kat],"",0)</f>
        <v/>
      </c>
      <c r="P10">
        <f t="shared" si="0"/>
        <v>80</v>
      </c>
      <c r="R10">
        <v>8</v>
      </c>
      <c r="S10">
        <v>30</v>
      </c>
    </row>
    <row r="11" spans="1:31" x14ac:dyDescent="0.25">
      <c r="A11" s="5"/>
      <c r="B11" s="5"/>
      <c r="C11" t="str">
        <f t="shared" si="1"/>
        <v/>
      </c>
      <c r="E11" t="s">
        <v>6</v>
      </c>
      <c r="F11" t="str">
        <f>_xlfn.XLOOKUP(E11,Licencje[Nazw i imię],Licencje[Kat],"",0)</f>
        <v>M65</v>
      </c>
      <c r="G11">
        <f t="shared" si="2"/>
        <v>100</v>
      </c>
      <c r="H11" t="s">
        <v>8</v>
      </c>
      <c r="I11" t="str">
        <f>_xlfn.XLOOKUP(H11,Licencje[Nazw i imię],Licencje[Kat],"",0)</f>
        <v>M65</v>
      </c>
      <c r="J11">
        <f t="shared" si="3"/>
        <v>70</v>
      </c>
      <c r="K11" s="4" t="s">
        <v>9</v>
      </c>
      <c r="L11" t="str">
        <f>_xlfn.XLOOKUP(K11,Licencje[Nazw i imię],Licencje[Kat],"",0)</f>
        <v>M75</v>
      </c>
      <c r="M11">
        <f t="shared" si="4"/>
        <v>100</v>
      </c>
      <c r="N11" s="4"/>
      <c r="O11" t="str">
        <f>_xlfn.XLOOKUP(N11,Licencje[Nazw i imię],Licencje[Kat],"",0)</f>
        <v/>
      </c>
      <c r="P11">
        <f t="shared" si="0"/>
        <v>80</v>
      </c>
      <c r="R11">
        <v>9</v>
      </c>
      <c r="S11">
        <v>25</v>
      </c>
    </row>
    <row r="12" spans="1:31" x14ac:dyDescent="0.25">
      <c r="A12" s="5"/>
      <c r="B12" s="5"/>
      <c r="C12" t="str">
        <f t="shared" si="1"/>
        <v/>
      </c>
      <c r="E12" t="s">
        <v>4</v>
      </c>
      <c r="F12" t="str">
        <f>_xlfn.XLOOKUP(E12,Licencje[Nazw i imię],Licencje[Kat],"",0)</f>
        <v>M60</v>
      </c>
      <c r="G12">
        <f t="shared" si="2"/>
        <v>100</v>
      </c>
      <c r="H12" t="s">
        <v>322</v>
      </c>
      <c r="I12" t="str">
        <f>_xlfn.XLOOKUP(H12,Licencje[Nazw i imię],Licencje[Kat],"",0)</f>
        <v>M55</v>
      </c>
      <c r="J12">
        <f t="shared" si="3"/>
        <v>100</v>
      </c>
      <c r="K12" s="4" t="s">
        <v>3</v>
      </c>
      <c r="L12" t="str">
        <f>_xlfn.XLOOKUP(K12,Licencje[Nazw i imię],Licencje[Kat],"",0)</f>
        <v>M65</v>
      </c>
      <c r="M12">
        <f t="shared" si="4"/>
        <v>80</v>
      </c>
      <c r="N12" s="4"/>
      <c r="O12" t="str">
        <f>_xlfn.XLOOKUP(N12,Licencje[Nazw i imię],Licencje[Kat],"",0)</f>
        <v/>
      </c>
      <c r="P12">
        <f t="shared" si="0"/>
        <v>80</v>
      </c>
      <c r="R12">
        <v>10</v>
      </c>
      <c r="S12">
        <v>20</v>
      </c>
    </row>
    <row r="13" spans="1:31" x14ac:dyDescent="0.25">
      <c r="A13" s="5"/>
      <c r="B13" s="5"/>
      <c r="C13" t="str">
        <f t="shared" si="1"/>
        <v/>
      </c>
      <c r="E13" t="s">
        <v>0</v>
      </c>
      <c r="F13" t="str">
        <f>_xlfn.XLOOKUP(E13,Licencje[Nazw i imię],Licencje[Kat],"",0)</f>
        <v>M65</v>
      </c>
      <c r="G13">
        <f t="shared" si="2"/>
        <v>80</v>
      </c>
      <c r="H13" t="s">
        <v>1</v>
      </c>
      <c r="I13" t="str">
        <f>_xlfn.XLOOKUP(H13,Licencje[Nazw i imię],Licencje[Kat],"",0)</f>
        <v>M60</v>
      </c>
      <c r="J13">
        <f t="shared" si="3"/>
        <v>70</v>
      </c>
      <c r="K13" s="4" t="s">
        <v>8</v>
      </c>
      <c r="L13" t="str">
        <f>_xlfn.XLOOKUP(K13,Licencje[Nazw i imię],Licencje[Kat],"",0)</f>
        <v>M65</v>
      </c>
      <c r="M13">
        <f t="shared" si="4"/>
        <v>70</v>
      </c>
      <c r="N13" s="4"/>
      <c r="O13" t="str">
        <f>_xlfn.XLOOKUP(N13,Licencje[Nazw i imię],Licencje[Kat],"",0)</f>
        <v/>
      </c>
      <c r="P13">
        <f t="shared" si="0"/>
        <v>80</v>
      </c>
    </row>
    <row r="14" spans="1:31" x14ac:dyDescent="0.25">
      <c r="A14" s="5"/>
      <c r="B14" s="5"/>
      <c r="C14" t="str">
        <f t="shared" si="1"/>
        <v/>
      </c>
      <c r="E14" t="s">
        <v>9</v>
      </c>
      <c r="F14" t="str">
        <f>_xlfn.XLOOKUP(E14,Licencje[Nazw i imię],Licencje[Kat],"",0)</f>
        <v>M75</v>
      </c>
      <c r="G14">
        <f t="shared" si="2"/>
        <v>100</v>
      </c>
      <c r="H14" t="s">
        <v>377</v>
      </c>
      <c r="I14" t="str">
        <f>_xlfn.XLOOKUP(H14,Licencje[Nazw i imię],Licencje[Kat],"",0)</f>
        <v>M60</v>
      </c>
      <c r="J14">
        <f t="shared" si="3"/>
        <v>55</v>
      </c>
      <c r="K14" t="s">
        <v>11</v>
      </c>
      <c r="L14" t="str">
        <f>_xlfn.XLOOKUP(K14,Licencje[Nazw i imię],Licencje[Kat],"",0)</f>
        <v>M70</v>
      </c>
      <c r="M14">
        <f t="shared" si="4"/>
        <v>100</v>
      </c>
      <c r="O14" t="str">
        <f>_xlfn.XLOOKUP(N14,Licencje[Nazw i imię],Licencje[Kat],"",0)</f>
        <v/>
      </c>
      <c r="P14">
        <f t="shared" ref="P14:P26" si="5">_xlfn.XLOOKUP(N14,$T$36:$T$45,$S$36:$S$45,_xlfn.XLOOKUP(N14,$U$36:$U$45,$S$36:$S$45,_xlfn.XLOOKUP(N14,$V$36:$V$45,$S$36:$S$45,_xlfn.XLOOKUP(N14,$W$36:$W$45,$S$36:$S$45,_xlfn.XLOOKUP(N14,$X$36:$X$45,$S$36:$S$45,_xlfn.XLOOKUP(N14,$Y$36:$Y$45,$S$36:$S$45,_xlfn.XLOOKUP(N14,$Z$36:$Z$45,$S$36:$S$45,_xlfn.XLOOKUP(N14,$AA$36:$AA$45,$S$36:$S$45,_xlfn.XLOOKUP(N14,$AB$36:$AB$45,$S$36:$S$45,_xlfn.XLOOKUP(N14,$AC$36:$AC$45,$S$36:$S$45,_xlfn.XLOOKUP(N14,$AD$36:$AD$45,$S$36:$S$45,_xlfn.XLOOKUP(N14,$AE$36:$AE$45,$S$36:$S$45,,0),0),0),0),0),0),0),0),0),0),0),0)</f>
        <v>80</v>
      </c>
      <c r="R14">
        <v>1</v>
      </c>
      <c r="S14">
        <v>100</v>
      </c>
      <c r="T14" t="str" cm="1">
        <f t="array" ref="T14">IFERROR(_xlfn._xlws.FILTER($H:$H,$I:$I=TEXT(T$2,0)),"")</f>
        <v/>
      </c>
      <c r="U14" t="str" cm="1">
        <f t="array" ref="U14">IFERROR(_xlfn._xlws.FILTER($H:$H,$I:$I=TEXT(U$2,0)),"")</f>
        <v/>
      </c>
      <c r="V14" t="str" cm="1">
        <f t="array" ref="V14">IFERROR(_xlfn._xlws.FILTER($H:$H,$I:$I=TEXT(V$2,0)),"")</f>
        <v/>
      </c>
      <c r="W14" t="str" cm="1">
        <f t="array" ref="W14">IFERROR(_xlfn._xlws.FILTER($H:$H,$I:$I=TEXT(W$2,0)),"")</f>
        <v/>
      </c>
      <c r="X14" t="str" cm="1">
        <f t="array" ref="X14:X16">IFERROR(_xlfn._xlws.FILTER($H:$H,$I:$I=TEXT(X$2,0)),"")</f>
        <v>HUSAK Krzysztof</v>
      </c>
      <c r="Y14" t="str" cm="1">
        <f t="array" ref="Y14">IFERROR(_xlfn._xlws.FILTER($H:$H,$I:$I=TEXT(Y$2,0)),"")</f>
        <v>WOŹNICKI Paweł</v>
      </c>
      <c r="Z14" t="str" cm="1">
        <f t="array" ref="Z14:Z18">IFERROR(_xlfn._xlws.FILTER($H:$H,$I:$I=TEXT(Z$2,0)),"")</f>
        <v>CYWIŃSKI Leszek</v>
      </c>
      <c r="AA14" t="str" cm="1">
        <f t="array" ref="AA14:AA16">IFERROR(_xlfn._xlws.FILTER($H:$H,$I:$I=TEXT(AA$2,0)),"")</f>
        <v>GRODZKI Piotr</v>
      </c>
      <c r="AB14" t="str" cm="1">
        <f t="array" ref="AB14">IFERROR(_xlfn._xlws.FILTER($H:$H,$I:$I=TEXT(AB$2,0)),"")</f>
        <v/>
      </c>
      <c r="AC14" t="str" cm="1">
        <f t="array" ref="AC14">IFERROR(_xlfn._xlws.FILTER($H:$H,$I:$I=TEXT(AC$2,0)),"")</f>
        <v>OSTAPIUK Zygmunt</v>
      </c>
      <c r="AD14" t="str" cm="1">
        <f t="array" ref="AD14">IFERROR(_xlfn._xlws.FILTER($H:$H,$I:$I=TEXT(AD$2,0)),"")</f>
        <v/>
      </c>
      <c r="AE14" t="str" cm="1">
        <f t="array" ref="AE14">IFERROR(_xlfn._xlws.FILTER($H:$H,$I:$I=TEXT(AE$2,0)),"")</f>
        <v/>
      </c>
    </row>
    <row r="15" spans="1:31" x14ac:dyDescent="0.25">
      <c r="A15" s="5"/>
      <c r="B15" s="5"/>
      <c r="C15" t="str">
        <f t="shared" si="1"/>
        <v/>
      </c>
      <c r="E15" t="s">
        <v>2</v>
      </c>
      <c r="F15" t="str">
        <f>_xlfn.XLOOKUP(E15,Licencje[Nazw i imię],Licencje[Kat],"",0)</f>
        <v>M60</v>
      </c>
      <c r="G15">
        <f t="shared" si="2"/>
        <v>80</v>
      </c>
      <c r="H15" t="s">
        <v>377</v>
      </c>
      <c r="I15" t="str">
        <f>_xlfn.XLOOKUP(H15,Licencje[Nazw i imię],Licencje[Kat],"",0)</f>
        <v>M60</v>
      </c>
      <c r="J15">
        <f t="shared" si="3"/>
        <v>55</v>
      </c>
      <c r="K15" t="s">
        <v>377</v>
      </c>
      <c r="L15" t="str">
        <f>_xlfn.XLOOKUP(K15,Licencje[Nazw i imię],Licencje[Kat],"",0)</f>
        <v>M60</v>
      </c>
      <c r="M15">
        <f t="shared" si="4"/>
        <v>70</v>
      </c>
      <c r="O15" t="str">
        <f>_xlfn.XLOOKUP(N15,Licencje[Nazw i imię],Licencje[Kat],"",0)</f>
        <v/>
      </c>
      <c r="P15">
        <f t="shared" si="5"/>
        <v>80</v>
      </c>
      <c r="R15">
        <v>2</v>
      </c>
      <c r="S15">
        <v>80</v>
      </c>
      <c r="X15" t="str">
        <v>KRÓL Mariusz</v>
      </c>
      <c r="Z15" t="str">
        <v>BARTOŃ Zbigniew</v>
      </c>
      <c r="AA15" t="str">
        <v>BIEDRZYCKI Zbigniew</v>
      </c>
    </row>
    <row r="16" spans="1:31" x14ac:dyDescent="0.25">
      <c r="A16" s="5"/>
      <c r="B16" s="5"/>
      <c r="C16" t="str">
        <f t="shared" si="1"/>
        <v/>
      </c>
      <c r="E16" t="s">
        <v>3</v>
      </c>
      <c r="F16" t="str">
        <f>_xlfn.XLOOKUP(E16,Licencje[Nazw i imię],Licencje[Kat],"",0)</f>
        <v>M65</v>
      </c>
      <c r="G16">
        <f t="shared" si="2"/>
        <v>70</v>
      </c>
      <c r="I16" t="str">
        <f>_xlfn.XLOOKUP(H16,Licencje[Nazw i imię],Licencje[Kat],"",0)</f>
        <v/>
      </c>
      <c r="J16">
        <f t="shared" si="3"/>
        <v>80</v>
      </c>
      <c r="L16" t="str">
        <f>_xlfn.XLOOKUP(K16,Licencje[Nazw i imię],Licencje[Kat],"",0)</f>
        <v/>
      </c>
      <c r="M16">
        <f t="shared" si="4"/>
        <v>80</v>
      </c>
      <c r="O16" t="str">
        <f>_xlfn.XLOOKUP(N16,Licencje[Nazw i imię],Licencje[Kat],"",0)</f>
        <v/>
      </c>
      <c r="P16">
        <f t="shared" si="5"/>
        <v>80</v>
      </c>
      <c r="R16">
        <v>3</v>
      </c>
      <c r="S16">
        <v>70</v>
      </c>
      <c r="X16" t="str">
        <v>ZĘBALA Krzysztof</v>
      </c>
      <c r="Z16" t="str">
        <v>BARTŁOCZUK Andrzej</v>
      </c>
      <c r="AA16" t="str">
        <v>KOZAKIEWICZ Tadeusz</v>
      </c>
    </row>
    <row r="17" spans="1:31" x14ac:dyDescent="0.25">
      <c r="A17" s="5"/>
      <c r="B17" s="5"/>
      <c r="C17" t="str">
        <f t="shared" si="1"/>
        <v/>
      </c>
      <c r="E17" t="s">
        <v>322</v>
      </c>
      <c r="F17" t="str">
        <f>_xlfn.XLOOKUP(E17,Licencje[Nazw i imię],Licencje[Kat],"",0)</f>
        <v>M55</v>
      </c>
      <c r="G17">
        <f t="shared" si="2"/>
        <v>100</v>
      </c>
      <c r="I17" t="str">
        <f>_xlfn.XLOOKUP(H17,Licencje[Nazw i imię],Licencje[Kat],"",0)</f>
        <v/>
      </c>
      <c r="J17">
        <f t="shared" si="3"/>
        <v>80</v>
      </c>
      <c r="L17" t="str">
        <f>_xlfn.XLOOKUP(K17,Licencje[Nazw i imię],Licencje[Kat],"",0)</f>
        <v/>
      </c>
      <c r="M17">
        <f t="shared" si="4"/>
        <v>80</v>
      </c>
      <c r="O17" t="str">
        <f>_xlfn.XLOOKUP(N17,Licencje[Nazw i imię],Licencje[Kat],"",0)</f>
        <v/>
      </c>
      <c r="P17">
        <f t="shared" si="5"/>
        <v>80</v>
      </c>
      <c r="R17">
        <v>4</v>
      </c>
      <c r="S17">
        <v>55</v>
      </c>
      <c r="Z17" t="str">
        <v>PIEKARSKI Mirosław</v>
      </c>
    </row>
    <row r="18" spans="1:31" x14ac:dyDescent="0.25">
      <c r="A18" s="5"/>
      <c r="B18" s="5"/>
      <c r="C18" t="str">
        <f t="shared" si="1"/>
        <v/>
      </c>
      <c r="E18" t="s">
        <v>11</v>
      </c>
      <c r="F18" t="str">
        <f>_xlfn.XLOOKUP(E18,Licencje[Nazw i imię],Licencje[Kat],"",0)</f>
        <v>M70</v>
      </c>
      <c r="G18">
        <f t="shared" si="2"/>
        <v>100</v>
      </c>
      <c r="I18" t="str">
        <f>_xlfn.XLOOKUP(H18,Licencje[Nazw i imię],Licencje[Kat],"",0)</f>
        <v/>
      </c>
      <c r="J18">
        <f t="shared" si="3"/>
        <v>80</v>
      </c>
      <c r="L18" t="str">
        <f>_xlfn.XLOOKUP(K18,Licencje[Nazw i imię],Licencje[Kat],"",0)</f>
        <v/>
      </c>
      <c r="M18">
        <f t="shared" si="4"/>
        <v>80</v>
      </c>
      <c r="O18" t="str">
        <f>_xlfn.XLOOKUP(N18,Licencje[Nazw i imię],Licencje[Kat],"",0)</f>
        <v/>
      </c>
      <c r="P18">
        <f t="shared" si="5"/>
        <v>80</v>
      </c>
      <c r="R18">
        <v>5</v>
      </c>
      <c r="S18">
        <v>45</v>
      </c>
      <c r="Z18" t="str">
        <v>PIEKARSKI Mirosław</v>
      </c>
    </row>
    <row r="19" spans="1:31" x14ac:dyDescent="0.25">
      <c r="A19" s="5"/>
      <c r="B19" s="5"/>
      <c r="C19" t="str">
        <f t="shared" si="1"/>
        <v/>
      </c>
      <c r="E19" t="s">
        <v>1</v>
      </c>
      <c r="F19" t="str">
        <f>_xlfn.XLOOKUP(E19,Licencje[Nazw i imię],Licencje[Kat],"",0)</f>
        <v>M60</v>
      </c>
      <c r="G19">
        <f t="shared" si="2"/>
        <v>70</v>
      </c>
      <c r="I19" t="str">
        <f>_xlfn.XLOOKUP(H19,Licencje[Nazw i imię],Licencje[Kat],"",0)</f>
        <v/>
      </c>
      <c r="J19">
        <f t="shared" si="3"/>
        <v>80</v>
      </c>
      <c r="L19" t="str">
        <f>_xlfn.XLOOKUP(K19,Licencje[Nazw i imię],Licencje[Kat],"",0)</f>
        <v/>
      </c>
      <c r="M19">
        <f t="shared" si="4"/>
        <v>80</v>
      </c>
      <c r="O19" t="str">
        <f>_xlfn.XLOOKUP(N19,Licencje[Nazw i imię],Licencje[Kat],"",0)</f>
        <v/>
      </c>
      <c r="P19">
        <f t="shared" si="5"/>
        <v>80</v>
      </c>
      <c r="R19">
        <v>6</v>
      </c>
      <c r="S19">
        <v>40</v>
      </c>
    </row>
    <row r="20" spans="1:31" x14ac:dyDescent="0.25">
      <c r="A20" s="5"/>
      <c r="B20" s="5"/>
      <c r="C20" t="str">
        <f t="shared" si="1"/>
        <v/>
      </c>
      <c r="E20" t="s">
        <v>8</v>
      </c>
      <c r="F20" t="str">
        <f>_xlfn.XLOOKUP(E20,Licencje[Nazw i imię],Licencje[Kat],"",0)</f>
        <v>M65</v>
      </c>
      <c r="G20">
        <f t="shared" si="2"/>
        <v>55</v>
      </c>
      <c r="I20" t="str">
        <f>_xlfn.XLOOKUP(H20,Licencje[Nazw i imię],Licencje[Kat],"",0)</f>
        <v/>
      </c>
      <c r="J20">
        <f t="shared" si="3"/>
        <v>80</v>
      </c>
      <c r="L20" t="str">
        <f>_xlfn.XLOOKUP(K20,Licencje[Nazw i imię],Licencje[Kat],"",0)</f>
        <v/>
      </c>
      <c r="M20">
        <f t="shared" si="4"/>
        <v>80</v>
      </c>
      <c r="O20" t="str">
        <f>_xlfn.XLOOKUP(N20,Licencje[Nazw i imię],Licencje[Kat],"",0)</f>
        <v/>
      </c>
      <c r="P20">
        <f t="shared" si="5"/>
        <v>80</v>
      </c>
      <c r="R20">
        <v>7</v>
      </c>
      <c r="S20">
        <v>35</v>
      </c>
    </row>
    <row r="21" spans="1:31" x14ac:dyDescent="0.25">
      <c r="A21" s="5"/>
      <c r="B21" s="5"/>
      <c r="C21" t="str">
        <f t="shared" si="1"/>
        <v/>
      </c>
      <c r="E21" t="s">
        <v>376</v>
      </c>
      <c r="F21" t="str">
        <f>_xlfn.XLOOKUP(E21,Licencje[Nazw i imię],Licencje[Kat],"",0)</f>
        <v>M65</v>
      </c>
      <c r="G21">
        <f t="shared" si="2"/>
        <v>45</v>
      </c>
      <c r="I21" t="str">
        <f>_xlfn.XLOOKUP(H21,Licencje[Nazw i imię],Licencje[Kat],"",0)</f>
        <v/>
      </c>
      <c r="J21">
        <f t="shared" si="3"/>
        <v>80</v>
      </c>
      <c r="L21" t="str">
        <f>_xlfn.XLOOKUP(K21,Licencje[Nazw i imię],Licencje[Kat],"",0)</f>
        <v/>
      </c>
      <c r="M21">
        <f t="shared" si="4"/>
        <v>80</v>
      </c>
      <c r="O21" t="str">
        <f>_xlfn.XLOOKUP(N21,Licencje[Nazw i imię],Licencje[Kat],"",0)</f>
        <v/>
      </c>
      <c r="P21">
        <f t="shared" si="5"/>
        <v>80</v>
      </c>
      <c r="R21">
        <v>8</v>
      </c>
      <c r="S21">
        <v>30</v>
      </c>
    </row>
    <row r="22" spans="1:31" x14ac:dyDescent="0.25">
      <c r="A22" s="5"/>
      <c r="B22" s="5"/>
      <c r="C22" t="str">
        <f t="shared" si="1"/>
        <v/>
      </c>
      <c r="E22" t="s">
        <v>10</v>
      </c>
      <c r="F22" t="str">
        <f>_xlfn.XLOOKUP(E22,Licencje[Nazw i imię],Licencje[Kat],"",0)</f>
        <v>M65</v>
      </c>
      <c r="G22">
        <f t="shared" si="2"/>
        <v>40</v>
      </c>
      <c r="I22" t="str">
        <f>_xlfn.XLOOKUP(H22,Licencje[Nazw i imię],Licencje[Kat],"",0)</f>
        <v/>
      </c>
      <c r="J22">
        <f t="shared" si="3"/>
        <v>80</v>
      </c>
      <c r="L22" t="str">
        <f>_xlfn.XLOOKUP(K22,Licencje[Nazw i imię],Licencje[Kat],"",0)</f>
        <v/>
      </c>
      <c r="M22">
        <f t="shared" si="4"/>
        <v>80</v>
      </c>
      <c r="O22" t="str">
        <f>_xlfn.XLOOKUP(N22,Licencje[Nazw i imię],Licencje[Kat],"",0)</f>
        <v/>
      </c>
      <c r="P22">
        <f t="shared" si="5"/>
        <v>80</v>
      </c>
      <c r="R22">
        <v>9</v>
      </c>
      <c r="S22">
        <v>25</v>
      </c>
    </row>
    <row r="23" spans="1:31" x14ac:dyDescent="0.25">
      <c r="A23" s="5"/>
      <c r="B23" s="5"/>
      <c r="C23" t="str">
        <f t="shared" si="1"/>
        <v/>
      </c>
      <c r="E23" t="s">
        <v>377</v>
      </c>
      <c r="F23" t="str">
        <f>_xlfn.XLOOKUP(E23,Licencje[Nazw i imię],Licencje[Kat],"",0)</f>
        <v>M60</v>
      </c>
      <c r="G23">
        <f t="shared" si="2"/>
        <v>55</v>
      </c>
      <c r="I23" t="str">
        <f>_xlfn.XLOOKUP(H23,Licencje[Nazw i imię],Licencje[Kat],"",0)</f>
        <v/>
      </c>
      <c r="J23">
        <f t="shared" si="3"/>
        <v>80</v>
      </c>
      <c r="L23" t="str">
        <f>_xlfn.XLOOKUP(K23,Licencje[Nazw i imię],Licencje[Kat],"",0)</f>
        <v/>
      </c>
      <c r="M23">
        <f t="shared" si="4"/>
        <v>80</v>
      </c>
      <c r="O23" t="str">
        <f>_xlfn.XLOOKUP(N23,Licencje[Nazw i imię],Licencje[Kat],"",0)</f>
        <v/>
      </c>
      <c r="P23">
        <f t="shared" si="5"/>
        <v>80</v>
      </c>
      <c r="R23">
        <v>10</v>
      </c>
      <c r="S23">
        <v>20</v>
      </c>
    </row>
    <row r="24" spans="1:31" x14ac:dyDescent="0.25">
      <c r="A24" s="5"/>
      <c r="B24" s="5"/>
      <c r="C24" t="str">
        <f t="shared" si="1"/>
        <v/>
      </c>
      <c r="E24" s="4"/>
      <c r="F24" t="str">
        <f>_xlfn.XLOOKUP(E24,Licencje[Nazw i imię],Licencje[Kat],"",0)</f>
        <v/>
      </c>
      <c r="G24">
        <f t="shared" si="2"/>
        <v>80</v>
      </c>
      <c r="I24" t="str">
        <f>_xlfn.XLOOKUP(H24,Licencje[Nazw i imię],Licencje[Kat],"",0)</f>
        <v/>
      </c>
      <c r="J24">
        <f t="shared" si="3"/>
        <v>80</v>
      </c>
      <c r="L24" t="str">
        <f>_xlfn.XLOOKUP(K24,Licencje[Nazw i imię],Licencje[Kat],"",0)</f>
        <v/>
      </c>
      <c r="M24">
        <f t="shared" si="4"/>
        <v>80</v>
      </c>
      <c r="O24" t="str">
        <f>_xlfn.XLOOKUP(N24,Licencje[Nazw i imię],Licencje[Kat],"",0)</f>
        <v/>
      </c>
      <c r="P24">
        <f t="shared" si="5"/>
        <v>80</v>
      </c>
    </row>
    <row r="25" spans="1:31" x14ac:dyDescent="0.25">
      <c r="A25" s="5"/>
      <c r="B25" s="5"/>
      <c r="C25" t="str">
        <f t="shared" si="1"/>
        <v/>
      </c>
      <c r="E25" s="4"/>
      <c r="F25" t="str">
        <f>_xlfn.XLOOKUP(E25,Licencje[Nazw i imię],Licencje[Kat],"",0)</f>
        <v/>
      </c>
      <c r="G25">
        <f t="shared" si="2"/>
        <v>80</v>
      </c>
      <c r="I25" t="str">
        <f>_xlfn.XLOOKUP(H25,Licencje[Nazw i imię],Licencje[Kat],"",0)</f>
        <v/>
      </c>
      <c r="J25">
        <f t="shared" si="3"/>
        <v>80</v>
      </c>
      <c r="L25" t="str">
        <f>_xlfn.XLOOKUP(K25,Licencje[Nazw i imię],Licencje[Kat],"",0)</f>
        <v/>
      </c>
      <c r="M25">
        <f t="shared" si="4"/>
        <v>80</v>
      </c>
      <c r="O25" t="str">
        <f>_xlfn.XLOOKUP(N25,Licencje[Nazw i imię],Licencje[Kat],"",0)</f>
        <v/>
      </c>
      <c r="P25">
        <f t="shared" si="5"/>
        <v>80</v>
      </c>
      <c r="R25">
        <v>1</v>
      </c>
      <c r="S25">
        <v>100</v>
      </c>
      <c r="T25" t="str" cm="1">
        <f t="array" ref="T25">IFERROR(_xlfn._xlws.FILTER($K:$K,$L:$L=TEXT(T$2,0)),"")</f>
        <v/>
      </c>
      <c r="U25" t="str" cm="1">
        <f t="array" ref="U25">IFERROR(_xlfn._xlws.FILTER($K:$K,$L:$L=TEXT(U$2,0)),"")</f>
        <v/>
      </c>
      <c r="V25" t="str" cm="1">
        <f t="array" ref="V25">IFERROR(_xlfn._xlws.FILTER($K:$K,$L:$L=TEXT(V$2,0)),"")</f>
        <v/>
      </c>
      <c r="W25" t="str" cm="1">
        <f t="array" ref="W25">IFERROR(_xlfn._xlws.FILTER($K:$K,$L:$L=TEXT(W$2,0)),"")</f>
        <v>KARCZEWSKI Artur</v>
      </c>
      <c r="X25" t="str" cm="1">
        <f t="array" ref="X25:X27">IFERROR(_xlfn._xlws.FILTER($K:$K,$L:$L=TEXT(X$2,0)),"")</f>
        <v>HUSAK Krzysztof</v>
      </c>
      <c r="Y25" t="str" cm="1">
        <f t="array" ref="Y25">IFERROR(_xlfn._xlws.FILTER($K:$K,$L:$L=TEXT(Y$2,0)),"")</f>
        <v>CZYTAJŁO Jacek</v>
      </c>
      <c r="Z25" t="str" cm="1">
        <f t="array" ref="Z25:Z27">IFERROR(_xlfn._xlws.FILTER($K:$K,$L:$L=TEXT(Z$2,0)),"")</f>
        <v>CYWIŃSKI Leszek</v>
      </c>
      <c r="AA25" t="str" cm="1">
        <f t="array" ref="AA25:AA27">IFERROR(_xlfn._xlws.FILTER($K:$K,$L:$L=TEXT(AA$2,0)),"")</f>
        <v>GRODZKI Piotr</v>
      </c>
      <c r="AB25" t="str" cm="1">
        <f t="array" ref="AB25">IFERROR(_xlfn._xlws.FILTER($K:$K,$L:$L=TEXT(AB$2,0)),"")</f>
        <v>STEC Włodzimierz</v>
      </c>
      <c r="AC25" t="str" cm="1">
        <f t="array" ref="AC25">IFERROR(_xlfn._xlws.FILTER($K:$K,$L:$L=TEXT(AC$2,0)),"")</f>
        <v>OSTAPIUK Zygmunt</v>
      </c>
      <c r="AD25" t="str" cm="1">
        <f t="array" ref="AD25">IFERROR(_xlfn._xlws.FILTER($K:$K,$L:$L=TEXT(AD$2,0)),"")</f>
        <v/>
      </c>
      <c r="AE25" t="str" cm="1">
        <f t="array" ref="AE25">IFERROR(_xlfn._xlws.FILTER($K:$K,$L:$L=TEXT(AE$2,0)),"")</f>
        <v/>
      </c>
    </row>
    <row r="26" spans="1:31" x14ac:dyDescent="0.25">
      <c r="A26" s="5"/>
      <c r="B26" s="5"/>
      <c r="C26" t="str">
        <f t="shared" si="1"/>
        <v/>
      </c>
      <c r="E26" s="4"/>
      <c r="F26" t="str">
        <f>_xlfn.XLOOKUP(E26,Licencje[Nazw i imię],Licencje[Kat],"",0)</f>
        <v/>
      </c>
      <c r="G26">
        <f t="shared" si="2"/>
        <v>80</v>
      </c>
      <c r="I26" t="str">
        <f>_xlfn.XLOOKUP(H26,Licencje[Nazw i imię],Licencje[Kat],"",0)</f>
        <v/>
      </c>
      <c r="J26">
        <f t="shared" si="3"/>
        <v>80</v>
      </c>
      <c r="L26" t="str">
        <f>_xlfn.XLOOKUP(K26,Licencje[Nazw i imię],Licencje[Kat],"",0)</f>
        <v/>
      </c>
      <c r="M26">
        <f t="shared" si="4"/>
        <v>80</v>
      </c>
      <c r="O26" t="str">
        <f>_xlfn.XLOOKUP(N26,Licencje[Nazw i imię],Licencje[Kat],"",0)</f>
        <v/>
      </c>
      <c r="P26">
        <f t="shared" si="5"/>
        <v>80</v>
      </c>
      <c r="R26">
        <v>2</v>
      </c>
      <c r="S26">
        <v>80</v>
      </c>
      <c r="X26" t="str">
        <v>KRÓL Mariusz</v>
      </c>
      <c r="Z26" t="str">
        <v>BARTOŃ Zbigniew</v>
      </c>
      <c r="AA26" t="str">
        <v>BIEDRZYCKI Zbigniew</v>
      </c>
      <c r="AE26" t="str" cm="1">
        <f t="array" ref="AE26">IFERROR(_xlfn._xlws.FILTER($K:$K,$L:$L=TEXT(AE$2,0)),"")</f>
        <v/>
      </c>
    </row>
    <row r="27" spans="1:31" x14ac:dyDescent="0.25">
      <c r="A27" s="5"/>
      <c r="B27" s="5"/>
      <c r="C27" t="str">
        <f t="shared" si="1"/>
        <v/>
      </c>
      <c r="E27" s="4"/>
      <c r="R27">
        <v>3</v>
      </c>
      <c r="S27">
        <v>70</v>
      </c>
      <c r="X27" t="str">
        <v>ZĘBALA Krzysztof</v>
      </c>
      <c r="Z27" t="str">
        <v>PIEKARSKI Mirosław</v>
      </c>
      <c r="AA27" t="str">
        <v>KOZAKIEWICZ Tadeusz</v>
      </c>
      <c r="AE27" t="str" cm="1">
        <f t="array" ref="AE27">IFERROR(_xlfn._xlws.FILTER($K:$K,$L:$L=TEXT(AE$2,0)),"")</f>
        <v/>
      </c>
    </row>
    <row r="28" spans="1:31" x14ac:dyDescent="0.25">
      <c r="A28" s="5"/>
      <c r="B28" s="5"/>
      <c r="C28" t="str">
        <f t="shared" si="1"/>
        <v/>
      </c>
      <c r="E28" s="4"/>
      <c r="R28">
        <v>4</v>
      </c>
      <c r="S28">
        <v>55</v>
      </c>
      <c r="AE28" t="str" cm="1">
        <f t="array" ref="AE28">IFERROR(_xlfn._xlws.FILTER($K:$K,$L:$L=TEXT(AE$2,0)),"")</f>
        <v/>
      </c>
    </row>
    <row r="29" spans="1:31" x14ac:dyDescent="0.25">
      <c r="A29" s="5"/>
      <c r="B29" s="5"/>
      <c r="C29" t="str">
        <f t="shared" si="1"/>
        <v/>
      </c>
      <c r="E29" s="4"/>
      <c r="R29">
        <v>5</v>
      </c>
      <c r="S29">
        <v>45</v>
      </c>
      <c r="AE29" t="str" cm="1">
        <f t="array" ref="AE29">IFERROR(_xlfn._xlws.FILTER($K:$K,$L:$L=TEXT(AE$2,0)),"")</f>
        <v/>
      </c>
    </row>
    <row r="30" spans="1:31" x14ac:dyDescent="0.25">
      <c r="A30" s="5"/>
      <c r="B30" s="5"/>
      <c r="C30" t="str">
        <f t="shared" si="1"/>
        <v/>
      </c>
      <c r="E30" s="4"/>
      <c r="R30">
        <v>6</v>
      </c>
      <c r="S30">
        <v>40</v>
      </c>
      <c r="AE30" t="str" cm="1">
        <f t="array" ref="AE30">IFERROR(_xlfn._xlws.FILTER($K:$K,$L:$L=TEXT(AE$2,0)),"")</f>
        <v/>
      </c>
    </row>
    <row r="31" spans="1:31" x14ac:dyDescent="0.25">
      <c r="A31" s="5"/>
      <c r="B31" s="5"/>
      <c r="C31" t="str">
        <f t="shared" si="1"/>
        <v/>
      </c>
      <c r="E31" s="4"/>
      <c r="R31">
        <v>7</v>
      </c>
      <c r="S31">
        <v>35</v>
      </c>
      <c r="AE31" t="str" cm="1">
        <f t="array" ref="AE31">IFERROR(_xlfn._xlws.FILTER($K:$K,$L:$L=TEXT(AE$2,0)),"")</f>
        <v/>
      </c>
    </row>
    <row r="32" spans="1:31" x14ac:dyDescent="0.25">
      <c r="A32" s="5"/>
      <c r="B32" s="5"/>
      <c r="C32" t="str">
        <f t="shared" si="1"/>
        <v/>
      </c>
      <c r="E32" s="4"/>
      <c r="R32">
        <v>8</v>
      </c>
      <c r="S32">
        <v>30</v>
      </c>
      <c r="AE32" t="str" cm="1">
        <f t="array" ref="AE32">IFERROR(_xlfn._xlws.FILTER($K:$K,$L:$L=TEXT(AE$2,0)),"")</f>
        <v/>
      </c>
    </row>
    <row r="33" spans="1:31" x14ac:dyDescent="0.25">
      <c r="A33" s="5"/>
      <c r="B33" s="5"/>
      <c r="C33" t="str">
        <f t="shared" si="1"/>
        <v/>
      </c>
      <c r="E33" s="4"/>
      <c r="R33">
        <v>9</v>
      </c>
      <c r="S33">
        <v>25</v>
      </c>
      <c r="AE33" t="str" cm="1">
        <f t="array" ref="AE33">IFERROR(_xlfn._xlws.FILTER($K:$K,$L:$L=TEXT(AE$2,0)),"")</f>
        <v/>
      </c>
    </row>
    <row r="34" spans="1:31" x14ac:dyDescent="0.25">
      <c r="A34" s="5"/>
      <c r="B34" s="5"/>
      <c r="C34" t="str">
        <f t="shared" si="1"/>
        <v/>
      </c>
      <c r="E34" s="4"/>
      <c r="R34">
        <v>10</v>
      </c>
      <c r="S34">
        <v>20</v>
      </c>
      <c r="AE34" t="str" cm="1">
        <f t="array" ref="AE34">IFERROR(_xlfn._xlws.FILTER($K:$K,$L:$L=TEXT(AE$2,0)),"")</f>
        <v/>
      </c>
    </row>
    <row r="36" spans="1:31" x14ac:dyDescent="0.25">
      <c r="R36">
        <v>1</v>
      </c>
      <c r="S36">
        <v>100</v>
      </c>
      <c r="T36" t="str" cm="1">
        <f t="array" ref="T36">IFERROR(_xlfn._xlws.FILTER($N:$N,$O:$O=TEXT(T$2,0)),"")</f>
        <v/>
      </c>
      <c r="U36" t="str" cm="1">
        <f t="array" ref="U36">IFERROR(_xlfn._xlws.FILTER($N:$N,$O:$O=TEXT(U$2,0)),"")</f>
        <v/>
      </c>
      <c r="V36" t="str" cm="1">
        <f t="array" ref="V36">IFERROR(_xlfn._xlws.FILTER($N:$N,$O:$O=TEXT(V$2,0)),"")</f>
        <v/>
      </c>
      <c r="W36" t="str" cm="1">
        <f t="array" ref="W36">IFERROR(_xlfn._xlws.FILTER($N:$N,$O:$O=TEXT(W$2,0)),"")</f>
        <v/>
      </c>
      <c r="X36" t="str" cm="1">
        <f t="array" ref="X36">IFERROR(_xlfn._xlws.FILTER($N:$N,$O:$O=TEXT(X$2,0)),"")</f>
        <v/>
      </c>
      <c r="Y36" t="str" cm="1">
        <f t="array" ref="Y36">IFERROR(_xlfn._xlws.FILTER($N:$N,$O:$O=TEXT(Y$2,0)),"")</f>
        <v/>
      </c>
      <c r="Z36" t="str" cm="1">
        <f t="array" ref="Z36">IFERROR(_xlfn._xlws.FILTER($N:$N,$O:$O=TEXT(Z$2,0)),"")</f>
        <v/>
      </c>
      <c r="AA36" t="str" cm="1">
        <f t="array" ref="AA36">IFERROR(_xlfn._xlws.FILTER($N:$N,$O:$O=TEXT(AA$2,0)),"")</f>
        <v/>
      </c>
      <c r="AB36" t="str" cm="1">
        <f t="array" ref="AB36">IFERROR(_xlfn._xlws.FILTER($N:$N,$O:$O=TEXT(AB$2,0)),"")</f>
        <v/>
      </c>
      <c r="AC36" t="str" cm="1">
        <f t="array" ref="AC36">IFERROR(_xlfn._xlws.FILTER($N:$N,$O:$O=TEXT(AC$2,0)),"")</f>
        <v/>
      </c>
      <c r="AD36" t="str" cm="1">
        <f t="array" ref="AD36">IFERROR(_xlfn._xlws.FILTER($N:$N,$O:$O=TEXT(AD$2,0)),"")</f>
        <v/>
      </c>
      <c r="AE36" t="str" cm="1">
        <f t="array" ref="AE36">IFERROR(_xlfn._xlws.FILTER($N:$N,$O:$O=TEXT(AE$2,0)),"")</f>
        <v/>
      </c>
    </row>
    <row r="37" spans="1:31" x14ac:dyDescent="0.25">
      <c r="R37">
        <v>2</v>
      </c>
      <c r="S37">
        <v>80</v>
      </c>
    </row>
    <row r="38" spans="1:31" x14ac:dyDescent="0.25">
      <c r="R38">
        <v>3</v>
      </c>
      <c r="S38">
        <v>70</v>
      </c>
    </row>
    <row r="39" spans="1:31" x14ac:dyDescent="0.25">
      <c r="R39">
        <v>4</v>
      </c>
      <c r="S39">
        <v>55</v>
      </c>
    </row>
    <row r="40" spans="1:31" x14ac:dyDescent="0.25">
      <c r="R40">
        <v>5</v>
      </c>
      <c r="S40">
        <v>45</v>
      </c>
    </row>
    <row r="41" spans="1:31" x14ac:dyDescent="0.25">
      <c r="R41">
        <v>6</v>
      </c>
      <c r="S41">
        <v>40</v>
      </c>
    </row>
    <row r="42" spans="1:31" x14ac:dyDescent="0.25">
      <c r="R42">
        <v>7</v>
      </c>
      <c r="S42">
        <v>35</v>
      </c>
    </row>
    <row r="43" spans="1:31" x14ac:dyDescent="0.25">
      <c r="R43">
        <v>8</v>
      </c>
      <c r="S43">
        <v>30</v>
      </c>
    </row>
    <row r="44" spans="1:31" x14ac:dyDescent="0.25">
      <c r="R44">
        <v>9</v>
      </c>
      <c r="S44">
        <v>25</v>
      </c>
    </row>
    <row r="45" spans="1:31" x14ac:dyDescent="0.25">
      <c r="R45">
        <v>10</v>
      </c>
      <c r="S45">
        <v>20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52375C-3B04-4A74-9EC9-F212B7CDD1A8}">
  <sheetPr codeName="Arkusz8"/>
  <dimension ref="A1:AE45"/>
  <sheetViews>
    <sheetView workbookViewId="0">
      <selection activeCell="K14" sqref="K14"/>
    </sheetView>
  </sheetViews>
  <sheetFormatPr defaultRowHeight="15" x14ac:dyDescent="0.25"/>
  <cols>
    <col min="1" max="1" width="14.85546875" customWidth="1"/>
    <col min="2" max="2" width="13.140625" customWidth="1"/>
    <col min="3" max="3" width="28" customWidth="1"/>
    <col min="5" max="5" width="27" customWidth="1"/>
    <col min="7" max="7" width="6.7109375" customWidth="1"/>
    <col min="8" max="8" width="17.28515625" customWidth="1"/>
    <col min="9" max="10" width="12.85546875" customWidth="1"/>
    <col min="11" max="11" width="17.85546875" bestFit="1" customWidth="1"/>
    <col min="12" max="13" width="13.140625" customWidth="1"/>
    <col min="14" max="14" width="17.85546875" bestFit="1" customWidth="1"/>
    <col min="15" max="15" width="13.140625" customWidth="1"/>
    <col min="20" max="21" width="20" customWidth="1"/>
    <col min="22" max="22" width="19.140625" customWidth="1"/>
    <col min="23" max="23" width="20.5703125" bestFit="1" customWidth="1"/>
    <col min="24" max="24" width="17.5703125" customWidth="1"/>
    <col min="26" max="26" width="21.5703125" bestFit="1" customWidth="1"/>
    <col min="27" max="27" width="20.85546875" bestFit="1" customWidth="1"/>
    <col min="28" max="28" width="19.5703125" customWidth="1"/>
  </cols>
  <sheetData>
    <row r="1" spans="1:31" x14ac:dyDescent="0.25">
      <c r="E1" s="54"/>
      <c r="F1" s="54"/>
      <c r="G1" s="54"/>
      <c r="H1" s="55"/>
      <c r="I1" s="55"/>
      <c r="J1" s="55"/>
      <c r="K1" s="56"/>
      <c r="L1" s="56"/>
      <c r="M1" s="56"/>
      <c r="N1" s="62"/>
      <c r="O1" s="62"/>
      <c r="P1" s="62"/>
    </row>
    <row r="2" spans="1:31" x14ac:dyDescent="0.25">
      <c r="R2" s="3" t="s">
        <v>24</v>
      </c>
      <c r="S2" s="3" t="s">
        <v>25</v>
      </c>
      <c r="T2" s="3" t="s">
        <v>20</v>
      </c>
      <c r="U2" s="3" t="s">
        <v>17</v>
      </c>
      <c r="V2" s="3" t="s">
        <v>16</v>
      </c>
      <c r="W2" s="3" t="s">
        <v>18</v>
      </c>
      <c r="X2" s="3" t="s">
        <v>15</v>
      </c>
      <c r="Y2" s="3" t="s">
        <v>21</v>
      </c>
      <c r="Z2" s="3" t="s">
        <v>13</v>
      </c>
      <c r="AA2" s="3" t="s">
        <v>14</v>
      </c>
      <c r="AB2" s="3" t="s">
        <v>19</v>
      </c>
      <c r="AC2" s="3" t="s">
        <v>22</v>
      </c>
      <c r="AD2" s="3" t="s">
        <v>23</v>
      </c>
      <c r="AE2" s="3" t="s">
        <v>313</v>
      </c>
    </row>
    <row r="3" spans="1:31" x14ac:dyDescent="0.25">
      <c r="A3" s="5"/>
      <c r="B3" s="5"/>
      <c r="C3" t="str">
        <f>_xlfn.TEXTJOIN(" ",1,A3,B3)</f>
        <v/>
      </c>
      <c r="E3" s="4" t="s">
        <v>7</v>
      </c>
      <c r="F3" t="str">
        <f>_xlfn.XLOOKUP(E3,Licencje[Nazw i imię],Licencje[Kat],"",0)</f>
        <v>M50</v>
      </c>
      <c r="G3">
        <f>_xlfn.XLOOKUP(E3,$T$3:$T$12,$S$3:$S$12,_xlfn.XLOOKUP(E3,$U$3:$U$12,$S$3:$S$12,_xlfn.XLOOKUP(E3,$V$3:$V$12,$S$3:$S$12,_xlfn.XLOOKUP(E3,$W$3:$W$12,$S$3:$S$12,_xlfn.XLOOKUP(E3,$X$3:$X$12,$S$3:$S$12,_xlfn.XLOOKUP(E3,$Y$3:$Y$12,$S$3:$S$12,_xlfn.XLOOKUP(E3,$Z$3:$Z$12,$S$3:$S$12,_xlfn.XLOOKUP(E3,$AA$3:$AA$12,$S$3:$S$12,_xlfn.XLOOKUP(E3,$AB$3:$AB$12,$S$3:$S$12,_xlfn.XLOOKUP(E3,$AC$3:$AC$12,$S$3:$S$12,_xlfn.XLOOKUP(E3,$AD$3:$AD$12,$S$3:$S$12,_xlfn.XLOOKUP(E3,$AE$3:$AE$12,$S$3:$S$12,,0),0),0),0),0),0),0),0),0),0),0),0)</f>
        <v>100</v>
      </c>
      <c r="H3" s="4" t="s">
        <v>7</v>
      </c>
      <c r="I3" t="str">
        <f>_xlfn.XLOOKUP(H3,Licencje[Nazw i imię],Licencje[Kat],"",0)</f>
        <v>M50</v>
      </c>
      <c r="J3">
        <f>_xlfn.XLOOKUP(H3,$T$14:$T$23,$S$14:$S$23,_xlfn.XLOOKUP(H3,$U$14:$U$23,$S$14:$S$23,_xlfn.XLOOKUP(H3,$V$14:$V$23,$S$14:$S$23,_xlfn.XLOOKUP(H3,$W$14:$W$23,$S$14:$S$23,_xlfn.XLOOKUP(H3,$X$14:$X$23,$S$14:$S$23,_xlfn.XLOOKUP(H3,$Y$14:$Y$23,$S$14:$S$23,_xlfn.XLOOKUP(H3,$Z$14:$Z$23,$S$14:$S$23,_xlfn.XLOOKUP(H3,$AA$14:$AA$23,$S$14:$S$23,_xlfn.XLOOKUP(H3,$AB$14:$AB$23,$S$14:$S$23,_xlfn.XLOOKUP(H3,$AC$14:$AC$23,$S$14:$S$23,_xlfn.XLOOKUP(H3,$AD$14:$AD$23,$S$14:$S$23,_xlfn.XLOOKUP(H3,$AE$14:$AE$23,$S$14:$S$23,,0),0),0),0),0),0),0),0),0),0),0),0)</f>
        <v>100</v>
      </c>
      <c r="K3" s="4" t="s">
        <v>7</v>
      </c>
      <c r="L3" t="str">
        <f>_xlfn.XLOOKUP(K3,Licencje[Nazw i imię],Licencje[Kat],"",0)</f>
        <v>M50</v>
      </c>
      <c r="M3">
        <f>_xlfn.XLOOKUP(K3,$T$25:$T$34,$S$25:$S$34,_xlfn.XLOOKUP(K3,$U$25:$U$34,$S$25:$S$34,_xlfn.XLOOKUP(K3,$V$25:$V$34,$S$25:$S$34,_xlfn.XLOOKUP(K3,$W$25:$W$34,$S$25:$S$34,_xlfn.XLOOKUP(K3,$X$25:$X$34,$S$25:$S$34,_xlfn.XLOOKUP(K3,$Y$25:$Y$34,$S$25:$S$34,_xlfn.XLOOKUP(K3,$Z$25:$Z$34,$S$25:$S$34,_xlfn.XLOOKUP(K3,$AA$25:$AA$34,$S$25:$S$34,_xlfn.XLOOKUP(K3,$AB$25:$AB$34,$S$25:$S$34,_xlfn.XLOOKUP(K3,$AC$25:$AC$34,$S$25:$S$34,_xlfn.XLOOKUP(K3,$AD$25:$AD$34,$S$25:$S$34,_xlfn.XLOOKUP(K3,$AE$25:$AE$34,$S$25:$S$34,,0),0),0),0),0),0),0),0),0),0),0),0)</f>
        <v>100</v>
      </c>
      <c r="N3" s="4"/>
      <c r="O3" t="str">
        <f>_xlfn.XLOOKUP(N3,Licencje[Nazw i imię],Licencje[Kat],"",0)</f>
        <v/>
      </c>
      <c r="P3">
        <f t="shared" ref="P3:P26" si="0">_xlfn.XLOOKUP(N3,$T$36:$T$45,$S$36:$S$45,_xlfn.XLOOKUP(N3,$U$36:$U$45,$S$36:$S$45,_xlfn.XLOOKUP(N3,$V$36:$V$45,$S$36:$S$45,_xlfn.XLOOKUP(N3,$W$36:$W$45,$S$36:$S$45,_xlfn.XLOOKUP(N3,$X$36:$X$45,$S$36:$S$45,_xlfn.XLOOKUP(N3,$Y$36:$Y$45,$S$36:$S$45,_xlfn.XLOOKUP(N3,$Z$36:$Z$45,$S$36:$S$45,_xlfn.XLOOKUP(N3,$AA$36:$AA$45,$S$36:$S$45,_xlfn.XLOOKUP(N3,$AB$36:$AB$45,$S$36:$S$45,_xlfn.XLOOKUP(N3,$AC$36:$AC$45,$S$36:$S$45,_xlfn.XLOOKUP(N3,$AD$36:$AD$45,$S$36:$S$45,_xlfn.XLOOKUP(N3,$AE$36:$AE$45,$S$36:$S$45,,0),0),0),0),0),0),0),0),0),0),0),0)</f>
        <v>80</v>
      </c>
      <c r="R3">
        <v>1</v>
      </c>
      <c r="S3">
        <v>100</v>
      </c>
      <c r="T3" t="str" cm="1">
        <f t="array" ref="T3">IFERROR(_xlfn._xlws.FILTER($E:$E,$F:$F=TEXT(T$2,0)),"")</f>
        <v/>
      </c>
      <c r="U3" t="str" cm="1">
        <f t="array" ref="U3">IFERROR(_xlfn._xlws.FILTER($E:$E,$F:$F=TEXT(U$2,0)),"")</f>
        <v/>
      </c>
      <c r="V3" t="str" cm="1">
        <f t="array" ref="V3:V4">IFERROR(_xlfn._xlws.FILTER($E:$E,$F:$F=TEXT(V$2,0)),"")</f>
        <v>FLORCZYK Wojciech</v>
      </c>
      <c r="W3" t="str" cm="1">
        <f t="array" ref="W3:W4">IFERROR(_xlfn._xlws.FILTER($E:$E,$F:$F=TEXT(W$2,0)),"")</f>
        <v>KARCZEWSKI Artur</v>
      </c>
      <c r="X3" t="str" cm="1">
        <f t="array" ref="X3:X6">IFERROR(_xlfn._xlws.FILTER($E:$E,$F:$F=TEXT(X$2,0)),"")</f>
        <v>HUSAK Krzysztof</v>
      </c>
      <c r="Y3" t="str" cm="1">
        <f t="array" ref="Y3">IFERROR(_xlfn._xlws.FILTER($E:$E,$F:$F=TEXT(Y$2,0)),"")</f>
        <v>WOŹNICKI Paweł</v>
      </c>
      <c r="Z3" t="str" cm="1">
        <f t="array" ref="Z3:Z4">IFERROR(_xlfn._xlws.FILTER($E:$E,$F:$F=TEXT(Z$2,0)),"")</f>
        <v>CYWIŃSKI Leszek</v>
      </c>
      <c r="AA3" t="str" cm="1">
        <f t="array" ref="AA3:AA7">IFERROR(_xlfn._xlws.FILTER($E:$E,$F:$F=TEXT(AA$2,0)),"")</f>
        <v>GRODZKI Piotr</v>
      </c>
      <c r="AB3" t="str" cm="1">
        <f t="array" ref="AB3">IFERROR(_xlfn._xlws.FILTER($E:$E,$F:$F=TEXT(AB$2,0)),"")</f>
        <v>STEC Włodzimierz</v>
      </c>
      <c r="AC3" t="str" cm="1">
        <f t="array" ref="AC3">IFERROR(_xlfn._xlws.FILTER($E:$E,$F:$F=TEXT(AC$2,0)),"")</f>
        <v>OSTAPIUK Zygmunt</v>
      </c>
      <c r="AD3" t="str" cm="1">
        <f t="array" ref="AD3">IFERROR(_xlfn._xlws.FILTER($E:$E,$F:$F=TEXT(AD$2,0)),"")</f>
        <v/>
      </c>
      <c r="AE3" t="str" cm="1">
        <f t="array" ref="AE3">IFERROR(_xlfn._xlws.FILTER($E:$E,$F:$F=TEXT(AE$2,0)),"")</f>
        <v/>
      </c>
    </row>
    <row r="4" spans="1:31" x14ac:dyDescent="0.25">
      <c r="A4" s="5"/>
      <c r="B4" s="5"/>
      <c r="C4" t="str">
        <f t="shared" ref="C4:C34" si="1">_xlfn.TEXTJOIN(" ",1,A4,B4)</f>
        <v/>
      </c>
      <c r="E4" s="4" t="s">
        <v>300</v>
      </c>
      <c r="F4" t="str">
        <f>_xlfn.XLOOKUP(E4,Licencje[Nazw i imię],Licencje[Kat],"",0)</f>
        <v>M50</v>
      </c>
      <c r="G4">
        <f t="shared" ref="G4:G26" si="2">_xlfn.XLOOKUP(E4,$T$3:$T$12,$S$3:$S$12,_xlfn.XLOOKUP(E4,$U$3:$U$12,$S$3:$S$12,_xlfn.XLOOKUP(E4,$V$3:$V$12,$S$3:$S$12,_xlfn.XLOOKUP(E4,$W$3:$W$12,$S$3:$S$12,_xlfn.XLOOKUP(E4,$X$3:$X$12,$S$3:$S$12,_xlfn.XLOOKUP(E4,$Y$3:$Y$12,$S$3:$S$12,_xlfn.XLOOKUP(E4,$Z$3:$Z$12,$S$3:$S$12,_xlfn.XLOOKUP(E4,$AA$3:$AA$12,$S$3:$S$12,_xlfn.XLOOKUP(E4,$AB$3:$AB$12,$S$3:$S$12,_xlfn.XLOOKUP(E4,$AC$3:$AC$12,$S$3:$S$12,_xlfn.XLOOKUP(E4,$AD$3:$AD$12,$S$3:$S$12,_xlfn.XLOOKUP(E4,$AE$3:$AE$12,$S$3:$S$12,,0),0),0),0),0),0),0),0),0),0),0),0)</f>
        <v>80</v>
      </c>
      <c r="H4" s="4" t="s">
        <v>315</v>
      </c>
      <c r="I4" t="str">
        <f>_xlfn.XLOOKUP(H4,Licencje[Nazw i imię],Licencje[Kat],"",0)</f>
        <v>M50</v>
      </c>
      <c r="J4">
        <f t="shared" ref="J4:J26" si="3">_xlfn.XLOOKUP(H4,$T$14:$T$23,$S$14:$S$23,_xlfn.XLOOKUP(H4,$U$14:$U$23,$S$14:$S$23,_xlfn.XLOOKUP(H4,$V$14:$V$23,$S$14:$S$23,_xlfn.XLOOKUP(H4,$W$14:$W$23,$S$14:$S$23,_xlfn.XLOOKUP(H4,$X$14:$X$23,$S$14:$S$23,_xlfn.XLOOKUP(H4,$Y$14:$Y$23,$S$14:$S$23,_xlfn.XLOOKUP(H4,$Z$14:$Z$23,$S$14:$S$23,_xlfn.XLOOKUP(H4,$AA$14:$AA$23,$S$14:$S$23,_xlfn.XLOOKUP(H4,$AB$14:$AB$23,$S$14:$S$23,_xlfn.XLOOKUP(H4,$AC$14:$AC$23,$S$14:$S$23,_xlfn.XLOOKUP(H4,$AD$14:$AD$23,$S$14:$S$23,_xlfn.XLOOKUP(H4,$AE$14:$AE$23,$S$14:$S$23,,0),0),0),0),0),0),0),0),0),0),0),0)</f>
        <v>80</v>
      </c>
      <c r="K4" s="4" t="s">
        <v>315</v>
      </c>
      <c r="L4" t="str">
        <f>_xlfn.XLOOKUP(K4,Licencje[Nazw i imię],Licencje[Kat],"",0)</f>
        <v>M50</v>
      </c>
      <c r="M4">
        <f t="shared" ref="M4:M26" si="4">_xlfn.XLOOKUP(K4,$T$25:$T$34,$S$25:$S$34,_xlfn.XLOOKUP(K4,$U$25:$U$34,$S$25:$S$34,_xlfn.XLOOKUP(K4,$V$25:$V$34,$S$25:$S$34,_xlfn.XLOOKUP(K4,$W$25:$W$34,$S$25:$S$34,_xlfn.XLOOKUP(K4,$X$25:$X$34,$S$25:$S$34,_xlfn.XLOOKUP(K4,$Y$25:$Y$34,$S$25:$S$34,_xlfn.XLOOKUP(K4,$Z$25:$Z$34,$S$25:$S$34,_xlfn.XLOOKUP(K4,$AA$25:$AA$34,$S$25:$S$34,_xlfn.XLOOKUP(K4,$AB$25:$AB$34,$S$25:$S$34,_xlfn.XLOOKUP(K4,$AC$25:$AC$34,$S$25:$S$34,_xlfn.XLOOKUP(K4,$AD$25:$AD$34,$S$25:$S$34,_xlfn.XLOOKUP(K4,$AE$25:$AE$34,$S$25:$S$34,,0),0),0),0),0),0),0),0),0),0),0),0)</f>
        <v>80</v>
      </c>
      <c r="N4" s="4"/>
      <c r="O4" t="str">
        <f>_xlfn.XLOOKUP(N4,Licencje[Nazw i imię],Licencje[Kat],"",0)</f>
        <v/>
      </c>
      <c r="P4">
        <f t="shared" si="0"/>
        <v>80</v>
      </c>
      <c r="R4">
        <v>2</v>
      </c>
      <c r="S4">
        <v>80</v>
      </c>
      <c r="V4" t="str">
        <v>FLEJSZER Łukasz</v>
      </c>
      <c r="W4" t="str">
        <v>ŁUKASZEWICZ Przemysław</v>
      </c>
      <c r="X4" t="str">
        <v>NAPORA Jacek</v>
      </c>
      <c r="Z4" t="str">
        <v>BARTOŃ Zbigniew</v>
      </c>
      <c r="AA4" t="str">
        <v>ADAMOWICZ Krzysztof</v>
      </c>
    </row>
    <row r="5" spans="1:31" x14ac:dyDescent="0.25">
      <c r="A5" s="5"/>
      <c r="B5" s="5"/>
      <c r="C5" t="str">
        <f t="shared" si="1"/>
        <v/>
      </c>
      <c r="E5" s="4" t="s">
        <v>301</v>
      </c>
      <c r="F5" t="str">
        <f>_xlfn.XLOOKUP(E5,Licencje[Nazw i imię],Licencje[Kat],"",0)</f>
        <v>M40</v>
      </c>
      <c r="G5">
        <f t="shared" si="2"/>
        <v>100</v>
      </c>
      <c r="H5" s="4" t="s">
        <v>6</v>
      </c>
      <c r="I5" t="str">
        <f>_xlfn.XLOOKUP(H5,Licencje[Nazw i imię],Licencje[Kat],"",0)</f>
        <v>M65</v>
      </c>
      <c r="J5">
        <f t="shared" si="3"/>
        <v>100</v>
      </c>
      <c r="K5" s="4" t="s">
        <v>5</v>
      </c>
      <c r="L5" t="str">
        <f>_xlfn.XLOOKUP(K5,Licencje[Nazw i imię],Licencje[Kat],"",0)</f>
        <v>M55</v>
      </c>
      <c r="M5">
        <f t="shared" si="4"/>
        <v>100</v>
      </c>
      <c r="N5" s="4"/>
      <c r="O5" t="str">
        <f>_xlfn.XLOOKUP(N5,Licencje[Nazw i imię],Licencje[Kat],"",0)</f>
        <v/>
      </c>
      <c r="P5">
        <f t="shared" si="0"/>
        <v>80</v>
      </c>
      <c r="R5">
        <v>3</v>
      </c>
      <c r="S5">
        <v>70</v>
      </c>
      <c r="X5" t="str">
        <v>KRÓL Mariusz</v>
      </c>
      <c r="AA5" t="str">
        <v>BIEDRZYCKI Zbigniew</v>
      </c>
    </row>
    <row r="6" spans="1:31" x14ac:dyDescent="0.25">
      <c r="A6" s="5"/>
      <c r="B6" s="5"/>
      <c r="C6" t="str">
        <f t="shared" si="1"/>
        <v/>
      </c>
      <c r="E6" s="4" t="s">
        <v>315</v>
      </c>
      <c r="F6" t="str">
        <f>_xlfn.XLOOKUP(E6,Licencje[Nazw i imię],Licencje[Kat],"",0)</f>
        <v>M50</v>
      </c>
      <c r="G6">
        <f t="shared" si="2"/>
        <v>70</v>
      </c>
      <c r="H6" t="s">
        <v>12</v>
      </c>
      <c r="I6" t="str">
        <f>_xlfn.XLOOKUP(H6,Licencje[Nazw i imię],Licencje[Kat],"",0)</f>
        <v>M50</v>
      </c>
      <c r="J6">
        <f t="shared" si="3"/>
        <v>70</v>
      </c>
      <c r="K6" s="4" t="s">
        <v>378</v>
      </c>
      <c r="L6" t="str">
        <f>_xlfn.XLOOKUP(K6,Licencje[Nazw i imię],Licencje[Kat],"",0)</f>
        <v>M45</v>
      </c>
      <c r="M6">
        <f t="shared" si="4"/>
        <v>100</v>
      </c>
      <c r="N6" s="4"/>
      <c r="O6" t="str">
        <f>_xlfn.XLOOKUP(N6,Licencje[Nazw i imię],Licencje[Kat],"",0)</f>
        <v/>
      </c>
      <c r="P6">
        <f t="shared" si="0"/>
        <v>80</v>
      </c>
      <c r="R6">
        <v>4</v>
      </c>
      <c r="S6">
        <v>55</v>
      </c>
      <c r="X6" t="str">
        <v>ZĘBALA Krzysztof</v>
      </c>
      <c r="AA6" t="str">
        <v>KOZAKIEWICZ Tadeusz</v>
      </c>
    </row>
    <row r="7" spans="1:31" x14ac:dyDescent="0.25">
      <c r="A7" s="5"/>
      <c r="B7" s="5"/>
      <c r="C7" t="str">
        <f t="shared" si="1"/>
        <v/>
      </c>
      <c r="E7" s="4" t="s">
        <v>378</v>
      </c>
      <c r="F7" t="str">
        <f>_xlfn.XLOOKUP(E7,Licencje[Nazw i imię],Licencje[Kat],"",0)</f>
        <v>M45</v>
      </c>
      <c r="G7">
        <f t="shared" si="2"/>
        <v>100</v>
      </c>
      <c r="H7" t="s">
        <v>4</v>
      </c>
      <c r="I7" t="str">
        <f>_xlfn.XLOOKUP(H7,Licencje[Nazw i imię],Licencje[Kat],"",0)</f>
        <v>M60</v>
      </c>
      <c r="J7">
        <f t="shared" si="3"/>
        <v>100</v>
      </c>
      <c r="K7" s="4" t="s">
        <v>6</v>
      </c>
      <c r="L7" t="str">
        <f>_xlfn.XLOOKUP(K7,Licencje[Nazw i imię],Licencje[Kat],"",0)</f>
        <v>M65</v>
      </c>
      <c r="M7">
        <f t="shared" si="4"/>
        <v>100</v>
      </c>
      <c r="N7" s="4"/>
      <c r="O7" t="str">
        <f>_xlfn.XLOOKUP(N7,Licencje[Nazw i imię],Licencje[Kat],"",0)</f>
        <v/>
      </c>
      <c r="P7">
        <f t="shared" si="0"/>
        <v>80</v>
      </c>
      <c r="R7">
        <v>5</v>
      </c>
      <c r="S7">
        <v>45</v>
      </c>
      <c r="AA7" t="str">
        <v>GARBACIK Stanisław</v>
      </c>
    </row>
    <row r="8" spans="1:31" x14ac:dyDescent="0.25">
      <c r="A8" s="5"/>
      <c r="B8" s="5"/>
      <c r="C8" t="str">
        <f t="shared" si="1"/>
        <v/>
      </c>
      <c r="E8" s="4" t="s">
        <v>379</v>
      </c>
      <c r="F8" t="str">
        <f>_xlfn.XLOOKUP(E8,Licencje[Nazw i imię],Licencje[Kat],"",0)</f>
        <v>M40</v>
      </c>
      <c r="G8">
        <f t="shared" si="2"/>
        <v>80</v>
      </c>
      <c r="H8" t="s">
        <v>0</v>
      </c>
      <c r="I8" t="str">
        <f>_xlfn.XLOOKUP(H8,Licencje[Nazw i imię],Licencje[Kat],"",0)</f>
        <v>M65</v>
      </c>
      <c r="J8">
        <f t="shared" si="3"/>
        <v>80</v>
      </c>
      <c r="K8" s="4" t="s">
        <v>12</v>
      </c>
      <c r="L8" t="str">
        <f>_xlfn.XLOOKUP(K8,Licencje[Nazw i imię],Licencje[Kat],"",0)</f>
        <v>M50</v>
      </c>
      <c r="M8">
        <f t="shared" si="4"/>
        <v>70</v>
      </c>
      <c r="N8" s="4"/>
      <c r="O8" t="str">
        <f>_xlfn.XLOOKUP(N8,Licencje[Nazw i imię],Licencje[Kat],"",0)</f>
        <v/>
      </c>
      <c r="P8">
        <f t="shared" si="0"/>
        <v>80</v>
      </c>
      <c r="R8">
        <v>6</v>
      </c>
      <c r="S8">
        <v>40</v>
      </c>
    </row>
    <row r="9" spans="1:31" x14ac:dyDescent="0.25">
      <c r="A9" s="5"/>
      <c r="B9" s="5"/>
      <c r="C9" t="str">
        <f t="shared" si="1"/>
        <v/>
      </c>
      <c r="E9" s="4" t="s">
        <v>302</v>
      </c>
      <c r="F9" t="str">
        <f>_xlfn.XLOOKUP(E9,Licencje[Nazw i imię],Licencje[Kat],"",0)</f>
        <v>M45</v>
      </c>
      <c r="G9">
        <f t="shared" si="2"/>
        <v>80</v>
      </c>
      <c r="H9" t="s">
        <v>3</v>
      </c>
      <c r="I9" t="str">
        <f>_xlfn.XLOOKUP(H9,Licencje[Nazw i imię],Licencje[Kat],"",0)</f>
        <v>M65</v>
      </c>
      <c r="J9">
        <f t="shared" si="3"/>
        <v>70</v>
      </c>
      <c r="K9" s="4" t="s">
        <v>2</v>
      </c>
      <c r="L9" t="str">
        <f>_xlfn.XLOOKUP(K9,Licencje[Nazw i imię],Licencje[Kat],"",0)</f>
        <v>M60</v>
      </c>
      <c r="M9">
        <f t="shared" si="4"/>
        <v>100</v>
      </c>
      <c r="N9" s="4"/>
      <c r="O9" t="str">
        <f>_xlfn.XLOOKUP(N9,Licencje[Nazw i imię],Licencje[Kat],"",0)</f>
        <v/>
      </c>
      <c r="P9">
        <f t="shared" si="0"/>
        <v>80</v>
      </c>
      <c r="R9">
        <v>7</v>
      </c>
      <c r="S9">
        <v>35</v>
      </c>
    </row>
    <row r="10" spans="1:31" x14ac:dyDescent="0.25">
      <c r="A10" s="5"/>
      <c r="B10" s="5"/>
      <c r="C10" t="str">
        <f t="shared" si="1"/>
        <v/>
      </c>
      <c r="E10" s="4" t="s">
        <v>6</v>
      </c>
      <c r="F10" t="str">
        <f>_xlfn.XLOOKUP(E10,Licencje[Nazw i imię],Licencje[Kat],"",0)</f>
        <v>M65</v>
      </c>
      <c r="G10">
        <f t="shared" si="2"/>
        <v>100</v>
      </c>
      <c r="H10" t="s">
        <v>2</v>
      </c>
      <c r="I10" t="str">
        <f>_xlfn.XLOOKUP(H10,Licencje[Nazw i imię],Licencje[Kat],"",0)</f>
        <v>M60</v>
      </c>
      <c r="J10">
        <f t="shared" si="3"/>
        <v>80</v>
      </c>
      <c r="K10" s="4" t="s">
        <v>3</v>
      </c>
      <c r="L10" t="str">
        <f>_xlfn.XLOOKUP(K10,Licencje[Nazw i imię],Licencje[Kat],"",0)</f>
        <v>M65</v>
      </c>
      <c r="M10">
        <f t="shared" si="4"/>
        <v>80</v>
      </c>
      <c r="N10" s="4"/>
      <c r="O10" t="str">
        <f>_xlfn.XLOOKUP(N10,Licencje[Nazw i imię],Licencje[Kat],"",0)</f>
        <v/>
      </c>
      <c r="P10">
        <f t="shared" si="0"/>
        <v>80</v>
      </c>
      <c r="R10">
        <v>8</v>
      </c>
      <c r="S10">
        <v>30</v>
      </c>
    </row>
    <row r="11" spans="1:31" x14ac:dyDescent="0.25">
      <c r="A11" s="5"/>
      <c r="B11" s="5"/>
      <c r="C11" t="str">
        <f t="shared" si="1"/>
        <v/>
      </c>
      <c r="E11" s="4" t="s">
        <v>12</v>
      </c>
      <c r="F11" t="str">
        <f>_xlfn.XLOOKUP(E11,Licencje[Nazw i imię],Licencje[Kat],"",0)</f>
        <v>M50</v>
      </c>
      <c r="G11">
        <f t="shared" si="2"/>
        <v>55</v>
      </c>
      <c r="H11" t="s">
        <v>9</v>
      </c>
      <c r="I11" t="str">
        <f>_xlfn.XLOOKUP(H11,Licencje[Nazw i imię],Licencje[Kat],"",0)</f>
        <v>M75</v>
      </c>
      <c r="J11">
        <f t="shared" si="3"/>
        <v>100</v>
      </c>
      <c r="K11" s="4" t="s">
        <v>4</v>
      </c>
      <c r="L11" t="str">
        <f>_xlfn.XLOOKUP(K11,Licencje[Nazw i imię],Licencje[Kat],"",0)</f>
        <v>M60</v>
      </c>
      <c r="M11">
        <f t="shared" si="4"/>
        <v>80</v>
      </c>
      <c r="N11" s="4"/>
      <c r="O11" t="str">
        <f>_xlfn.XLOOKUP(N11,Licencje[Nazw i imię],Licencje[Kat],"",0)</f>
        <v/>
      </c>
      <c r="P11">
        <f t="shared" si="0"/>
        <v>80</v>
      </c>
      <c r="R11">
        <v>9</v>
      </c>
      <c r="S11">
        <v>25</v>
      </c>
    </row>
    <row r="12" spans="1:31" x14ac:dyDescent="0.25">
      <c r="A12" s="5"/>
      <c r="B12" s="5"/>
      <c r="C12" t="str">
        <f t="shared" si="1"/>
        <v/>
      </c>
      <c r="E12" s="4" t="s">
        <v>4</v>
      </c>
      <c r="F12" t="str">
        <f>_xlfn.XLOOKUP(E12,Licencje[Nazw i imię],Licencje[Kat],"",0)</f>
        <v>M60</v>
      </c>
      <c r="G12">
        <f t="shared" si="2"/>
        <v>100</v>
      </c>
      <c r="H12" t="s">
        <v>8</v>
      </c>
      <c r="I12" t="str">
        <f>_xlfn.XLOOKUP(H12,Licencje[Nazw i imię],Licencje[Kat],"",0)</f>
        <v>M65</v>
      </c>
      <c r="J12">
        <f t="shared" si="3"/>
        <v>55</v>
      </c>
      <c r="K12" s="4" t="s">
        <v>9</v>
      </c>
      <c r="L12" t="str">
        <f>_xlfn.XLOOKUP(K12,Licencje[Nazw i imię],Licencje[Kat],"",0)</f>
        <v>M75</v>
      </c>
      <c r="M12">
        <f t="shared" si="4"/>
        <v>100</v>
      </c>
      <c r="N12" s="4"/>
      <c r="O12" t="str">
        <f>_xlfn.XLOOKUP(N12,Licencje[Nazw i imię],Licencje[Kat],"",0)</f>
        <v/>
      </c>
      <c r="P12">
        <f t="shared" si="0"/>
        <v>80</v>
      </c>
      <c r="R12">
        <v>10</v>
      </c>
      <c r="S12">
        <v>20</v>
      </c>
    </row>
    <row r="13" spans="1:31" x14ac:dyDescent="0.25">
      <c r="A13" s="5"/>
      <c r="B13" s="5"/>
      <c r="C13" t="str">
        <f t="shared" si="1"/>
        <v/>
      </c>
      <c r="E13" s="4" t="s">
        <v>2</v>
      </c>
      <c r="F13" t="str">
        <f>_xlfn.XLOOKUP(E13,Licencje[Nazw i imię],Licencje[Kat],"",0)</f>
        <v>M60</v>
      </c>
      <c r="G13">
        <f t="shared" si="2"/>
        <v>80</v>
      </c>
      <c r="H13" t="s">
        <v>322</v>
      </c>
      <c r="I13" t="str">
        <f>_xlfn.XLOOKUP(H13,Licencje[Nazw i imię],Licencje[Kat],"",0)</f>
        <v>M55</v>
      </c>
      <c r="J13">
        <f t="shared" si="3"/>
        <v>100</v>
      </c>
      <c r="K13" s="4" t="s">
        <v>8</v>
      </c>
      <c r="L13" t="str">
        <f>_xlfn.XLOOKUP(K13,Licencje[Nazw i imię],Licencje[Kat],"",0)</f>
        <v>M65</v>
      </c>
      <c r="M13">
        <f t="shared" si="4"/>
        <v>70</v>
      </c>
      <c r="N13" s="4"/>
      <c r="O13" t="str">
        <f>_xlfn.XLOOKUP(N13,Licencje[Nazw i imię],Licencje[Kat],"",0)</f>
        <v/>
      </c>
      <c r="P13">
        <f t="shared" si="0"/>
        <v>80</v>
      </c>
    </row>
    <row r="14" spans="1:31" x14ac:dyDescent="0.25">
      <c r="A14" s="5"/>
      <c r="B14" s="5"/>
      <c r="C14" t="str">
        <f t="shared" si="1"/>
        <v/>
      </c>
      <c r="E14" s="4" t="s">
        <v>0</v>
      </c>
      <c r="F14" t="str">
        <f>_xlfn.XLOOKUP(E14,Licencje[Nazw i imię],Licencje[Kat],"",0)</f>
        <v>M65</v>
      </c>
      <c r="G14">
        <f t="shared" si="2"/>
        <v>80</v>
      </c>
      <c r="H14" t="s">
        <v>377</v>
      </c>
      <c r="I14" t="str">
        <f>_xlfn.XLOOKUP(H14,Licencje[Nazw i imię],Licencje[Kat],"",0)</f>
        <v>M60</v>
      </c>
      <c r="J14">
        <f t="shared" si="3"/>
        <v>70</v>
      </c>
      <c r="K14" t="s">
        <v>11</v>
      </c>
      <c r="L14" t="str">
        <f>_xlfn.XLOOKUP(K14,Licencje[Nazw i imię],Licencje[Kat],"",0)</f>
        <v>M70</v>
      </c>
      <c r="M14">
        <f t="shared" si="4"/>
        <v>100</v>
      </c>
      <c r="O14" t="str">
        <f>_xlfn.XLOOKUP(N14,Licencje[Nazw i imię],Licencje[Kat],"",0)</f>
        <v/>
      </c>
      <c r="P14">
        <f t="shared" si="0"/>
        <v>80</v>
      </c>
      <c r="R14">
        <v>1</v>
      </c>
      <c r="S14">
        <v>100</v>
      </c>
      <c r="T14" t="str" cm="1">
        <f t="array" ref="T14">IFERROR(_xlfn._xlws.FILTER($H:$H,$I:$I=TEXT(T$2,0)),"")</f>
        <v/>
      </c>
      <c r="U14" t="str" cm="1">
        <f t="array" ref="U14">IFERROR(_xlfn._xlws.FILTER($H:$H,$I:$I=TEXT(U$2,0)),"")</f>
        <v/>
      </c>
      <c r="V14" t="str" cm="1">
        <f t="array" ref="V14">IFERROR(_xlfn._xlws.FILTER($H:$H,$I:$I=TEXT(V$2,0)),"")</f>
        <v/>
      </c>
      <c r="W14" t="str" cm="1">
        <f t="array" ref="W14">IFERROR(_xlfn._xlws.FILTER($H:$H,$I:$I=TEXT(W$2,0)),"")</f>
        <v/>
      </c>
      <c r="X14" t="str" cm="1">
        <f t="array" ref="X14:X16">IFERROR(_xlfn._xlws.FILTER($H:$H,$I:$I=TEXT(X$2,0)),"")</f>
        <v>HUSAK Krzysztof</v>
      </c>
      <c r="Y14" t="str" cm="1">
        <f t="array" ref="Y14">IFERROR(_xlfn._xlws.FILTER($H:$H,$I:$I=TEXT(Y$2,0)),"")</f>
        <v>WOŹNICKI Paweł</v>
      </c>
      <c r="Z14" t="str" cm="1">
        <f t="array" ref="Z14:Z16">IFERROR(_xlfn._xlws.FILTER($H:$H,$I:$I=TEXT(Z$2,0)),"")</f>
        <v>CYWIŃSKI Leszek</v>
      </c>
      <c r="AA14" t="str" cm="1">
        <f t="array" ref="AA14:AA17">IFERROR(_xlfn._xlws.FILTER($H:$H,$I:$I=TEXT(AA$2,0)),"")</f>
        <v>GRODZKI Piotr</v>
      </c>
      <c r="AB14" t="str" cm="1">
        <f t="array" ref="AB14">IFERROR(_xlfn._xlws.FILTER($H:$H,$I:$I=TEXT(AB$2,0)),"")</f>
        <v/>
      </c>
      <c r="AC14" t="str" cm="1">
        <f t="array" ref="AC14">IFERROR(_xlfn._xlws.FILTER($H:$H,$I:$I=TEXT(AC$2,0)),"")</f>
        <v>OSTAPIUK Zygmunt</v>
      </c>
      <c r="AD14" t="str" cm="1">
        <f t="array" ref="AD14">IFERROR(_xlfn._xlws.FILTER($H:$H,$I:$I=TEXT(AD$2,0)),"")</f>
        <v/>
      </c>
      <c r="AE14" t="str" cm="1">
        <f t="array" ref="AE14">IFERROR(_xlfn._xlws.FILTER($H:$H,$I:$I=TEXT(AE$2,0)),"")</f>
        <v/>
      </c>
    </row>
    <row r="15" spans="1:31" x14ac:dyDescent="0.25">
      <c r="A15" s="5"/>
      <c r="B15" s="5"/>
      <c r="C15" t="str">
        <f t="shared" si="1"/>
        <v/>
      </c>
      <c r="E15" s="4" t="s">
        <v>9</v>
      </c>
      <c r="F15" t="str">
        <f>_xlfn.XLOOKUP(E15,Licencje[Nazw i imię],Licencje[Kat],"",0)</f>
        <v>M75</v>
      </c>
      <c r="G15">
        <f t="shared" si="2"/>
        <v>100</v>
      </c>
      <c r="I15" t="str">
        <f>_xlfn.XLOOKUP(H15,Licencje[Nazw i imię],Licencje[Kat],"",0)</f>
        <v/>
      </c>
      <c r="J15">
        <f t="shared" si="3"/>
        <v>80</v>
      </c>
      <c r="K15" t="s">
        <v>377</v>
      </c>
      <c r="L15" t="str">
        <f>_xlfn.XLOOKUP(K15,Licencje[Nazw i imię],Licencje[Kat],"",0)</f>
        <v>M60</v>
      </c>
      <c r="M15">
        <f t="shared" si="4"/>
        <v>70</v>
      </c>
      <c r="O15" t="str">
        <f>_xlfn.XLOOKUP(N15,Licencje[Nazw i imię],Licencje[Kat],"",0)</f>
        <v/>
      </c>
      <c r="P15">
        <f t="shared" si="0"/>
        <v>80</v>
      </c>
      <c r="R15">
        <v>2</v>
      </c>
      <c r="S15">
        <v>80</v>
      </c>
      <c r="X15" t="str">
        <v>KRÓL Mariusz</v>
      </c>
      <c r="Z15" t="str">
        <v>BARTOŃ Zbigniew</v>
      </c>
      <c r="AA15" t="str">
        <v>ADAMOWICZ Krzysztof</v>
      </c>
    </row>
    <row r="16" spans="1:31" x14ac:dyDescent="0.25">
      <c r="A16" s="5"/>
      <c r="B16" s="5"/>
      <c r="C16" t="str">
        <f t="shared" si="1"/>
        <v/>
      </c>
      <c r="E16" s="4" t="s">
        <v>3</v>
      </c>
      <c r="F16" t="str">
        <f>_xlfn.XLOOKUP(E16,Licencje[Nazw i imię],Licencje[Kat],"",0)</f>
        <v>M65</v>
      </c>
      <c r="G16">
        <f t="shared" si="2"/>
        <v>70</v>
      </c>
      <c r="I16" t="str">
        <f>_xlfn.XLOOKUP(H16,Licencje[Nazw i imię],Licencje[Kat],"",0)</f>
        <v/>
      </c>
      <c r="J16">
        <f t="shared" si="3"/>
        <v>80</v>
      </c>
      <c r="L16" t="str">
        <f>_xlfn.XLOOKUP(K16,Licencje[Nazw i imię],Licencje[Kat],"",0)</f>
        <v/>
      </c>
      <c r="M16">
        <f t="shared" si="4"/>
        <v>80</v>
      </c>
      <c r="O16" t="str">
        <f>_xlfn.XLOOKUP(N16,Licencje[Nazw i imię],Licencje[Kat],"",0)</f>
        <v/>
      </c>
      <c r="P16">
        <f t="shared" si="0"/>
        <v>80</v>
      </c>
      <c r="R16">
        <v>3</v>
      </c>
      <c r="S16">
        <v>70</v>
      </c>
      <c r="X16" t="str">
        <v>ZĘBALA Krzysztof</v>
      </c>
      <c r="Z16" t="str">
        <v>PIEKARSKI Mirosław</v>
      </c>
      <c r="AA16" t="str">
        <v>BIEDRZYCKI Zbigniew</v>
      </c>
    </row>
    <row r="17" spans="1:31" x14ac:dyDescent="0.25">
      <c r="A17" s="5"/>
      <c r="B17" s="5"/>
      <c r="C17" t="str">
        <f t="shared" si="1"/>
        <v/>
      </c>
      <c r="E17" s="4" t="s">
        <v>8</v>
      </c>
      <c r="F17" t="str">
        <f>_xlfn.XLOOKUP(E17,Licencje[Nazw i imię],Licencje[Kat],"",0)</f>
        <v>M65</v>
      </c>
      <c r="G17">
        <f t="shared" si="2"/>
        <v>55</v>
      </c>
      <c r="I17" t="str">
        <f>_xlfn.XLOOKUP(H17,Licencje[Nazw i imię],Licencje[Kat],"",0)</f>
        <v/>
      </c>
      <c r="J17">
        <f t="shared" si="3"/>
        <v>80</v>
      </c>
      <c r="L17" t="str">
        <f>_xlfn.XLOOKUP(K17,Licencje[Nazw i imię],Licencje[Kat],"",0)</f>
        <v/>
      </c>
      <c r="M17">
        <f t="shared" si="4"/>
        <v>80</v>
      </c>
      <c r="O17" t="str">
        <f>_xlfn.XLOOKUP(N17,Licencje[Nazw i imię],Licencje[Kat],"",0)</f>
        <v/>
      </c>
      <c r="P17">
        <f t="shared" si="0"/>
        <v>80</v>
      </c>
      <c r="R17">
        <v>4</v>
      </c>
      <c r="S17">
        <v>55</v>
      </c>
      <c r="AA17" t="str">
        <v>KOZAKIEWICZ Tadeusz</v>
      </c>
    </row>
    <row r="18" spans="1:31" x14ac:dyDescent="0.25">
      <c r="A18" s="5"/>
      <c r="B18" s="5"/>
      <c r="C18" t="str">
        <f t="shared" si="1"/>
        <v/>
      </c>
      <c r="E18" s="4" t="s">
        <v>11</v>
      </c>
      <c r="F18" t="str">
        <f>_xlfn.XLOOKUP(E18,Licencje[Nazw i imię],Licencje[Kat],"",0)</f>
        <v>M70</v>
      </c>
      <c r="G18">
        <f t="shared" si="2"/>
        <v>100</v>
      </c>
      <c r="I18" t="str">
        <f>_xlfn.XLOOKUP(H18,Licencje[Nazw i imię],Licencje[Kat],"",0)</f>
        <v/>
      </c>
      <c r="J18">
        <f t="shared" si="3"/>
        <v>80</v>
      </c>
      <c r="L18" t="str">
        <f>_xlfn.XLOOKUP(K18,Licencje[Nazw i imię],Licencje[Kat],"",0)</f>
        <v/>
      </c>
      <c r="M18">
        <f t="shared" si="4"/>
        <v>80</v>
      </c>
      <c r="O18" t="str">
        <f>_xlfn.XLOOKUP(N18,Licencje[Nazw i imię],Licencje[Kat],"",0)</f>
        <v/>
      </c>
      <c r="P18">
        <f t="shared" si="0"/>
        <v>80</v>
      </c>
      <c r="R18">
        <v>5</v>
      </c>
      <c r="S18">
        <v>45</v>
      </c>
    </row>
    <row r="19" spans="1:31" x14ac:dyDescent="0.25">
      <c r="A19" s="5"/>
      <c r="B19" s="5"/>
      <c r="C19" t="str">
        <f t="shared" si="1"/>
        <v/>
      </c>
      <c r="E19" s="4" t="s">
        <v>376</v>
      </c>
      <c r="F19" t="str">
        <f>_xlfn.XLOOKUP(E19,Licencje[Nazw i imię],Licencje[Kat],"",0)</f>
        <v>M65</v>
      </c>
      <c r="G19">
        <f t="shared" si="2"/>
        <v>45</v>
      </c>
      <c r="I19" t="str">
        <f>_xlfn.XLOOKUP(H19,Licencje[Nazw i imię],Licencje[Kat],"",0)</f>
        <v/>
      </c>
      <c r="J19">
        <f t="shared" si="3"/>
        <v>80</v>
      </c>
      <c r="L19" t="str">
        <f>_xlfn.XLOOKUP(K19,Licencje[Nazw i imię],Licencje[Kat],"",0)</f>
        <v/>
      </c>
      <c r="M19">
        <f t="shared" si="4"/>
        <v>80</v>
      </c>
      <c r="O19" t="str">
        <f>_xlfn.XLOOKUP(N19,Licencje[Nazw i imię],Licencje[Kat],"",0)</f>
        <v/>
      </c>
      <c r="P19">
        <f t="shared" si="0"/>
        <v>80</v>
      </c>
      <c r="R19">
        <v>6</v>
      </c>
      <c r="S19">
        <v>40</v>
      </c>
    </row>
    <row r="20" spans="1:31" x14ac:dyDescent="0.25">
      <c r="A20" s="5"/>
      <c r="B20" s="5"/>
      <c r="C20" t="str">
        <f t="shared" si="1"/>
        <v/>
      </c>
      <c r="E20" s="4" t="s">
        <v>322</v>
      </c>
      <c r="F20" t="str">
        <f>_xlfn.XLOOKUP(E20,Licencje[Nazw i imię],Licencje[Kat],"",0)</f>
        <v>M55</v>
      </c>
      <c r="G20">
        <f t="shared" si="2"/>
        <v>100</v>
      </c>
      <c r="I20" t="str">
        <f>_xlfn.XLOOKUP(H20,Licencje[Nazw i imię],Licencje[Kat],"",0)</f>
        <v/>
      </c>
      <c r="J20">
        <f t="shared" si="3"/>
        <v>80</v>
      </c>
      <c r="L20" t="str">
        <f>_xlfn.XLOOKUP(K20,Licencje[Nazw i imię],Licencje[Kat],"",0)</f>
        <v/>
      </c>
      <c r="M20">
        <f t="shared" si="4"/>
        <v>80</v>
      </c>
      <c r="O20" t="str">
        <f>_xlfn.XLOOKUP(N20,Licencje[Nazw i imię],Licencje[Kat],"",0)</f>
        <v/>
      </c>
      <c r="P20">
        <f t="shared" si="0"/>
        <v>80</v>
      </c>
      <c r="R20">
        <v>7</v>
      </c>
      <c r="S20">
        <v>35</v>
      </c>
    </row>
    <row r="21" spans="1:31" x14ac:dyDescent="0.25">
      <c r="A21" s="5"/>
      <c r="B21" s="5"/>
      <c r="C21" t="str">
        <f t="shared" si="1"/>
        <v/>
      </c>
      <c r="E21" s="4"/>
      <c r="F21" t="str">
        <f>_xlfn.XLOOKUP(E21,Licencje[Nazw i imię],Licencje[Kat],"",0)</f>
        <v/>
      </c>
      <c r="G21">
        <f t="shared" si="2"/>
        <v>80</v>
      </c>
      <c r="I21" t="str">
        <f>_xlfn.XLOOKUP(H21,Licencje[Nazw i imię],Licencje[Kat],"",0)</f>
        <v/>
      </c>
      <c r="J21">
        <f t="shared" si="3"/>
        <v>80</v>
      </c>
      <c r="L21" t="str">
        <f>_xlfn.XLOOKUP(K21,Licencje[Nazw i imię],Licencje[Kat],"",0)</f>
        <v/>
      </c>
      <c r="M21">
        <f t="shared" si="4"/>
        <v>80</v>
      </c>
      <c r="O21" t="str">
        <f>_xlfn.XLOOKUP(N21,Licencje[Nazw i imię],Licencje[Kat],"",0)</f>
        <v/>
      </c>
      <c r="P21">
        <f t="shared" si="0"/>
        <v>80</v>
      </c>
      <c r="R21">
        <v>8</v>
      </c>
      <c r="S21">
        <v>30</v>
      </c>
    </row>
    <row r="22" spans="1:31" x14ac:dyDescent="0.25">
      <c r="A22" s="5"/>
      <c r="B22" s="5"/>
      <c r="C22" t="str">
        <f t="shared" si="1"/>
        <v/>
      </c>
      <c r="E22" s="4"/>
      <c r="F22" t="str">
        <f>_xlfn.XLOOKUP(E22,Licencje[Nazw i imię],Licencje[Kat],"",0)</f>
        <v/>
      </c>
      <c r="G22">
        <f t="shared" si="2"/>
        <v>80</v>
      </c>
      <c r="I22" t="str">
        <f>_xlfn.XLOOKUP(H22,Licencje[Nazw i imię],Licencje[Kat],"",0)</f>
        <v/>
      </c>
      <c r="J22">
        <f t="shared" si="3"/>
        <v>80</v>
      </c>
      <c r="L22" t="str">
        <f>_xlfn.XLOOKUP(K22,Licencje[Nazw i imię],Licencje[Kat],"",0)</f>
        <v/>
      </c>
      <c r="M22">
        <f t="shared" si="4"/>
        <v>80</v>
      </c>
      <c r="O22" t="str">
        <f>_xlfn.XLOOKUP(N22,Licencje[Nazw i imię],Licencje[Kat],"",0)</f>
        <v/>
      </c>
      <c r="P22">
        <f t="shared" si="0"/>
        <v>80</v>
      </c>
      <c r="R22">
        <v>9</v>
      </c>
      <c r="S22">
        <v>25</v>
      </c>
    </row>
    <row r="23" spans="1:31" x14ac:dyDescent="0.25">
      <c r="A23" s="5"/>
      <c r="B23" s="5"/>
      <c r="C23" t="str">
        <f t="shared" si="1"/>
        <v/>
      </c>
      <c r="E23" s="4"/>
      <c r="F23" t="str">
        <f>_xlfn.XLOOKUP(E23,Licencje[Nazw i imię],Licencje[Kat],"",0)</f>
        <v/>
      </c>
      <c r="G23">
        <f t="shared" si="2"/>
        <v>80</v>
      </c>
      <c r="I23" t="str">
        <f>_xlfn.XLOOKUP(H23,Licencje[Nazw i imię],Licencje[Kat],"",0)</f>
        <v/>
      </c>
      <c r="J23">
        <f t="shared" si="3"/>
        <v>80</v>
      </c>
      <c r="L23" t="str">
        <f>_xlfn.XLOOKUP(K23,Licencje[Nazw i imię],Licencje[Kat],"",0)</f>
        <v/>
      </c>
      <c r="M23">
        <f t="shared" si="4"/>
        <v>80</v>
      </c>
      <c r="O23" t="str">
        <f>_xlfn.XLOOKUP(N23,Licencje[Nazw i imię],Licencje[Kat],"",0)</f>
        <v/>
      </c>
      <c r="P23">
        <f t="shared" si="0"/>
        <v>80</v>
      </c>
      <c r="R23">
        <v>10</v>
      </c>
      <c r="S23">
        <v>20</v>
      </c>
    </row>
    <row r="24" spans="1:31" x14ac:dyDescent="0.25">
      <c r="A24" s="5"/>
      <c r="B24" s="5"/>
      <c r="C24" t="str">
        <f t="shared" si="1"/>
        <v/>
      </c>
      <c r="E24" s="4"/>
      <c r="F24" t="str">
        <f>_xlfn.XLOOKUP(E24,Licencje[Nazw i imię],Licencje[Kat],"",0)</f>
        <v/>
      </c>
      <c r="G24">
        <f t="shared" si="2"/>
        <v>80</v>
      </c>
      <c r="I24" t="str">
        <f>_xlfn.XLOOKUP(H24,Licencje[Nazw i imię],Licencje[Kat],"",0)</f>
        <v/>
      </c>
      <c r="J24">
        <f t="shared" si="3"/>
        <v>80</v>
      </c>
      <c r="L24" t="str">
        <f>_xlfn.XLOOKUP(K24,Licencje[Nazw i imię],Licencje[Kat],"",0)</f>
        <v/>
      </c>
      <c r="M24">
        <f t="shared" si="4"/>
        <v>80</v>
      </c>
      <c r="O24" t="str">
        <f>_xlfn.XLOOKUP(N24,Licencje[Nazw i imię],Licencje[Kat],"",0)</f>
        <v/>
      </c>
      <c r="P24">
        <f t="shared" si="0"/>
        <v>80</v>
      </c>
    </row>
    <row r="25" spans="1:31" x14ac:dyDescent="0.25">
      <c r="A25" s="5"/>
      <c r="B25" s="5"/>
      <c r="C25" t="str">
        <f t="shared" si="1"/>
        <v/>
      </c>
      <c r="E25" s="4"/>
      <c r="F25" t="str">
        <f>_xlfn.XLOOKUP(E25,Licencje[Nazw i imię],Licencje[Kat],"",0)</f>
        <v/>
      </c>
      <c r="G25">
        <f t="shared" si="2"/>
        <v>80</v>
      </c>
      <c r="I25" t="str">
        <f>_xlfn.XLOOKUP(H25,Licencje[Nazw i imię],Licencje[Kat],"",0)</f>
        <v/>
      </c>
      <c r="J25">
        <f t="shared" si="3"/>
        <v>80</v>
      </c>
      <c r="L25" t="str">
        <f>_xlfn.XLOOKUP(K25,Licencje[Nazw i imię],Licencje[Kat],"",0)</f>
        <v/>
      </c>
      <c r="M25">
        <f t="shared" si="4"/>
        <v>80</v>
      </c>
      <c r="O25" t="str">
        <f>_xlfn.XLOOKUP(N25,Licencje[Nazw i imię],Licencje[Kat],"",0)</f>
        <v/>
      </c>
      <c r="P25">
        <f t="shared" si="0"/>
        <v>80</v>
      </c>
      <c r="R25">
        <v>1</v>
      </c>
      <c r="S25">
        <v>100</v>
      </c>
      <c r="T25" t="str" cm="1">
        <f t="array" ref="T25">IFERROR(_xlfn._xlws.FILTER($K:$K,$L:$L=TEXT(T$2,0)),"")</f>
        <v/>
      </c>
      <c r="U25" t="str" cm="1">
        <f t="array" ref="U25">IFERROR(_xlfn._xlws.FILTER($K:$K,$L:$L=TEXT(U$2,0)),"")</f>
        <v/>
      </c>
      <c r="V25" t="str" cm="1">
        <f t="array" ref="V25">IFERROR(_xlfn._xlws.FILTER($K:$K,$L:$L=TEXT(V$2,0)),"")</f>
        <v/>
      </c>
      <c r="W25" t="str" cm="1">
        <f t="array" ref="W25">IFERROR(_xlfn._xlws.FILTER($K:$K,$L:$L=TEXT(W$2,0)),"")</f>
        <v>KARCZEWSKI Artur</v>
      </c>
      <c r="X25" t="str" cm="1">
        <f t="array" ref="X25:X27">IFERROR(_xlfn._xlws.FILTER($K:$K,$L:$L=TEXT(X$2,0)),"")</f>
        <v>HUSAK Krzysztof</v>
      </c>
      <c r="Y25" t="str" cm="1">
        <f t="array" ref="Y25">IFERROR(_xlfn._xlws.FILTER($K:$K,$L:$L=TEXT(Y$2,0)),"")</f>
        <v>CZYTAJŁO Jacek</v>
      </c>
      <c r="Z25" t="str" cm="1">
        <f t="array" ref="Z25:Z27">IFERROR(_xlfn._xlws.FILTER($K:$K,$L:$L=TEXT(Z$2,0)),"")</f>
        <v>BARTOŃ Zbigniew</v>
      </c>
      <c r="AA25" t="str" cm="1">
        <f t="array" ref="AA25:AA27">IFERROR(_xlfn._xlws.FILTER($K:$K,$L:$L=TEXT(AA$2,0)),"")</f>
        <v>GRODZKI Piotr</v>
      </c>
      <c r="AB25" t="str" cm="1">
        <f t="array" ref="AB25">IFERROR(_xlfn._xlws.FILTER($K:$K,$L:$L=TEXT(AB$2,0)),"")</f>
        <v>STEC Włodzimierz</v>
      </c>
      <c r="AC25" t="str" cm="1">
        <f t="array" ref="AC25">IFERROR(_xlfn._xlws.FILTER($K:$K,$L:$L=TEXT(AC$2,0)),"")</f>
        <v>OSTAPIUK Zygmunt</v>
      </c>
      <c r="AD25" t="str" cm="1">
        <f t="array" ref="AD25">IFERROR(_xlfn._xlws.FILTER($K:$K,$L:$L=TEXT(AD$2,0)),"")</f>
        <v/>
      </c>
      <c r="AE25" t="str" cm="1">
        <f t="array" ref="AE25">IFERROR(_xlfn._xlws.FILTER($K:$K,$L:$L=TEXT(AE$2,0)),"")</f>
        <v/>
      </c>
    </row>
    <row r="26" spans="1:31" x14ac:dyDescent="0.25">
      <c r="A26" s="5"/>
      <c r="B26" s="5"/>
      <c r="C26" t="str">
        <f t="shared" si="1"/>
        <v/>
      </c>
      <c r="E26" s="4"/>
      <c r="F26" t="str">
        <f>_xlfn.XLOOKUP(E26,Licencje[Nazw i imię],Licencje[Kat],"",0)</f>
        <v/>
      </c>
      <c r="G26">
        <f t="shared" si="2"/>
        <v>80</v>
      </c>
      <c r="I26" t="str">
        <f>_xlfn.XLOOKUP(H26,Licencje[Nazw i imię],Licencje[Kat],"",0)</f>
        <v/>
      </c>
      <c r="J26">
        <f t="shared" si="3"/>
        <v>80</v>
      </c>
      <c r="L26" t="str">
        <f>_xlfn.XLOOKUP(K26,Licencje[Nazw i imię],Licencje[Kat],"",0)</f>
        <v/>
      </c>
      <c r="M26">
        <f t="shared" si="4"/>
        <v>80</v>
      </c>
      <c r="O26" t="str">
        <f>_xlfn.XLOOKUP(N26,Licencje[Nazw i imię],Licencje[Kat],"",0)</f>
        <v/>
      </c>
      <c r="P26">
        <f t="shared" si="0"/>
        <v>80</v>
      </c>
      <c r="R26">
        <v>2</v>
      </c>
      <c r="S26">
        <v>80</v>
      </c>
      <c r="X26" t="str">
        <v>KRÓL Mariusz</v>
      </c>
      <c r="Z26" t="str">
        <v>CYWIŃSKI Leszek</v>
      </c>
      <c r="AA26" t="str">
        <v>BIEDRZYCKI Zbigniew</v>
      </c>
      <c r="AE26" t="str" cm="1">
        <f t="array" ref="AE26">IFERROR(_xlfn._xlws.FILTER($K:$K,$L:$L=TEXT(AE$2,0)),"")</f>
        <v/>
      </c>
    </row>
    <row r="27" spans="1:31" x14ac:dyDescent="0.25">
      <c r="A27" s="5"/>
      <c r="B27" s="5"/>
      <c r="C27" t="str">
        <f t="shared" si="1"/>
        <v/>
      </c>
      <c r="E27" s="4"/>
      <c r="R27">
        <v>3</v>
      </c>
      <c r="S27">
        <v>70</v>
      </c>
      <c r="X27" t="str">
        <v>ZĘBALA Krzysztof</v>
      </c>
      <c r="Z27" t="str">
        <v>PIEKARSKI Mirosław</v>
      </c>
      <c r="AA27" t="str">
        <v>KOZAKIEWICZ Tadeusz</v>
      </c>
      <c r="AE27" t="str" cm="1">
        <f t="array" ref="AE27">IFERROR(_xlfn._xlws.FILTER($K:$K,$L:$L=TEXT(AE$2,0)),"")</f>
        <v/>
      </c>
    </row>
    <row r="28" spans="1:31" x14ac:dyDescent="0.25">
      <c r="A28" s="5"/>
      <c r="B28" s="5"/>
      <c r="C28" t="str">
        <f t="shared" si="1"/>
        <v/>
      </c>
      <c r="E28" s="4"/>
      <c r="R28">
        <v>4</v>
      </c>
      <c r="S28">
        <v>55</v>
      </c>
      <c r="AE28" t="str" cm="1">
        <f t="array" ref="AE28">IFERROR(_xlfn._xlws.FILTER($K:$K,$L:$L=TEXT(AE$2,0)),"")</f>
        <v/>
      </c>
    </row>
    <row r="29" spans="1:31" x14ac:dyDescent="0.25">
      <c r="A29" s="5"/>
      <c r="B29" s="5"/>
      <c r="C29" t="str">
        <f t="shared" si="1"/>
        <v/>
      </c>
      <c r="E29" s="4"/>
      <c r="R29">
        <v>5</v>
      </c>
      <c r="S29">
        <v>45</v>
      </c>
      <c r="AE29" t="str" cm="1">
        <f t="array" ref="AE29">IFERROR(_xlfn._xlws.FILTER($K:$K,$L:$L=TEXT(AE$2,0)),"")</f>
        <v/>
      </c>
    </row>
    <row r="30" spans="1:31" x14ac:dyDescent="0.25">
      <c r="A30" s="5"/>
      <c r="B30" s="5"/>
      <c r="C30" t="str">
        <f t="shared" si="1"/>
        <v/>
      </c>
      <c r="E30" s="4"/>
      <c r="R30">
        <v>6</v>
      </c>
      <c r="S30">
        <v>40</v>
      </c>
      <c r="AE30" t="str" cm="1">
        <f t="array" ref="AE30">IFERROR(_xlfn._xlws.FILTER($K:$K,$L:$L=TEXT(AE$2,0)),"")</f>
        <v/>
      </c>
    </row>
    <row r="31" spans="1:31" x14ac:dyDescent="0.25">
      <c r="A31" s="5"/>
      <c r="B31" s="5"/>
      <c r="C31" t="str">
        <f t="shared" si="1"/>
        <v/>
      </c>
      <c r="E31" s="4"/>
      <c r="R31">
        <v>7</v>
      </c>
      <c r="S31">
        <v>35</v>
      </c>
      <c r="AE31" t="str" cm="1">
        <f t="array" ref="AE31">IFERROR(_xlfn._xlws.FILTER($K:$K,$L:$L=TEXT(AE$2,0)),"")</f>
        <v/>
      </c>
    </row>
    <row r="32" spans="1:31" x14ac:dyDescent="0.25">
      <c r="A32" s="5"/>
      <c r="B32" s="5"/>
      <c r="C32" t="str">
        <f t="shared" si="1"/>
        <v/>
      </c>
      <c r="E32" s="4"/>
      <c r="R32">
        <v>8</v>
      </c>
      <c r="S32">
        <v>30</v>
      </c>
      <c r="AE32" t="str" cm="1">
        <f t="array" ref="AE32">IFERROR(_xlfn._xlws.FILTER($K:$K,$L:$L=TEXT(AE$2,0)),"")</f>
        <v/>
      </c>
    </row>
    <row r="33" spans="1:31" x14ac:dyDescent="0.25">
      <c r="A33" s="5"/>
      <c r="B33" s="5"/>
      <c r="C33" t="str">
        <f t="shared" si="1"/>
        <v/>
      </c>
      <c r="E33" s="4"/>
      <c r="R33">
        <v>9</v>
      </c>
      <c r="S33">
        <v>25</v>
      </c>
      <c r="AE33" t="str" cm="1">
        <f t="array" ref="AE33">IFERROR(_xlfn._xlws.FILTER($K:$K,$L:$L=TEXT(AE$2,0)),"")</f>
        <v/>
      </c>
    </row>
    <row r="34" spans="1:31" x14ac:dyDescent="0.25">
      <c r="A34" s="5"/>
      <c r="B34" s="5"/>
      <c r="C34" t="str">
        <f t="shared" si="1"/>
        <v/>
      </c>
      <c r="E34" s="4"/>
      <c r="R34">
        <v>10</v>
      </c>
      <c r="S34">
        <v>20</v>
      </c>
      <c r="AE34" t="str" cm="1">
        <f t="array" ref="AE34">IFERROR(_xlfn._xlws.FILTER($K:$K,$L:$L=TEXT(AE$2,0)),"")</f>
        <v/>
      </c>
    </row>
    <row r="36" spans="1:31" x14ac:dyDescent="0.25">
      <c r="R36">
        <v>1</v>
      </c>
      <c r="S36">
        <v>100</v>
      </c>
      <c r="T36" t="str" cm="1">
        <f t="array" ref="T36">IFERROR(_xlfn._xlws.FILTER($N:$N,$O:$O=TEXT(T$2,0)),"")</f>
        <v/>
      </c>
      <c r="U36" t="str" cm="1">
        <f t="array" ref="U36">IFERROR(_xlfn._xlws.FILTER($N:$N,$O:$O=TEXT(U$2,0)),"")</f>
        <v/>
      </c>
      <c r="V36" t="str" cm="1">
        <f t="array" ref="V36">IFERROR(_xlfn._xlws.FILTER($N:$N,$O:$O=TEXT(V$2,0)),"")</f>
        <v/>
      </c>
      <c r="W36" t="str" cm="1">
        <f t="array" ref="W36">IFERROR(_xlfn._xlws.FILTER($N:$N,$O:$O=TEXT(W$2,0)),"")</f>
        <v/>
      </c>
      <c r="X36" t="str" cm="1">
        <f t="array" ref="X36">IFERROR(_xlfn._xlws.FILTER($N:$N,$O:$O=TEXT(X$2,0)),"")</f>
        <v/>
      </c>
      <c r="Y36" t="str" cm="1">
        <f t="array" ref="Y36">IFERROR(_xlfn._xlws.FILTER($N:$N,$O:$O=TEXT(Y$2,0)),"")</f>
        <v/>
      </c>
      <c r="Z36" t="str" cm="1">
        <f t="array" ref="Z36">IFERROR(_xlfn._xlws.FILTER($N:$N,$O:$O=TEXT(Z$2,0)),"")</f>
        <v/>
      </c>
      <c r="AA36" t="str" cm="1">
        <f t="array" ref="AA36">IFERROR(_xlfn._xlws.FILTER($N:$N,$O:$O=TEXT(AA$2,0)),"")</f>
        <v/>
      </c>
      <c r="AB36" t="str" cm="1">
        <f t="array" ref="AB36">IFERROR(_xlfn._xlws.FILTER($N:$N,$O:$O=TEXT(AB$2,0)),"")</f>
        <v/>
      </c>
      <c r="AC36" t="str" cm="1">
        <f t="array" ref="AC36">IFERROR(_xlfn._xlws.FILTER($N:$N,$O:$O=TEXT(AC$2,0)),"")</f>
        <v/>
      </c>
      <c r="AD36" t="str" cm="1">
        <f t="array" ref="AD36">IFERROR(_xlfn._xlws.FILTER($N:$N,$O:$O=TEXT(AD$2,0)),"")</f>
        <v/>
      </c>
      <c r="AE36" t="str" cm="1">
        <f t="array" ref="AE36">IFERROR(_xlfn._xlws.FILTER($N:$N,$O:$O=TEXT(AE$2,0)),"")</f>
        <v/>
      </c>
    </row>
    <row r="37" spans="1:31" x14ac:dyDescent="0.25">
      <c r="R37">
        <v>2</v>
      </c>
      <c r="S37">
        <v>80</v>
      </c>
    </row>
    <row r="38" spans="1:31" x14ac:dyDescent="0.25">
      <c r="R38">
        <v>3</v>
      </c>
      <c r="S38">
        <v>70</v>
      </c>
    </row>
    <row r="39" spans="1:31" x14ac:dyDescent="0.25">
      <c r="R39">
        <v>4</v>
      </c>
      <c r="S39">
        <v>55</v>
      </c>
    </row>
    <row r="40" spans="1:31" x14ac:dyDescent="0.25">
      <c r="R40">
        <v>5</v>
      </c>
      <c r="S40">
        <v>45</v>
      </c>
    </row>
    <row r="41" spans="1:31" x14ac:dyDescent="0.25">
      <c r="R41">
        <v>6</v>
      </c>
      <c r="S41">
        <v>40</v>
      </c>
    </row>
    <row r="42" spans="1:31" x14ac:dyDescent="0.25">
      <c r="R42">
        <v>7</v>
      </c>
      <c r="S42">
        <v>35</v>
      </c>
    </row>
    <row r="43" spans="1:31" x14ac:dyDescent="0.25">
      <c r="R43">
        <v>8</v>
      </c>
      <c r="S43">
        <v>30</v>
      </c>
    </row>
    <row r="44" spans="1:31" x14ac:dyDescent="0.25">
      <c r="R44">
        <v>9</v>
      </c>
      <c r="S44">
        <v>25</v>
      </c>
    </row>
    <row r="45" spans="1:31" x14ac:dyDescent="0.25">
      <c r="R45">
        <v>10</v>
      </c>
      <c r="S45">
        <v>20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AD38F5-E49C-4384-B7D8-65AE8A805B1E}">
  <sheetPr codeName="Arkusz9"/>
  <dimension ref="A1:AE45"/>
  <sheetViews>
    <sheetView workbookViewId="0">
      <selection activeCell="K14" sqref="K14"/>
    </sheetView>
  </sheetViews>
  <sheetFormatPr defaultRowHeight="15" x14ac:dyDescent="0.25"/>
  <cols>
    <col min="1" max="1" width="14.85546875" customWidth="1"/>
    <col min="2" max="2" width="13.140625" customWidth="1"/>
    <col min="3" max="3" width="28" customWidth="1"/>
    <col min="5" max="5" width="27" customWidth="1"/>
    <col min="7" max="7" width="6.7109375" customWidth="1"/>
    <col min="8" max="8" width="17.28515625" customWidth="1"/>
    <col min="9" max="10" width="12.85546875" customWidth="1"/>
    <col min="11" max="11" width="17.85546875" bestFit="1" customWidth="1"/>
    <col min="12" max="13" width="13.140625" customWidth="1"/>
    <col min="14" max="14" width="17.85546875" bestFit="1" customWidth="1"/>
    <col min="15" max="15" width="13.140625" customWidth="1"/>
    <col min="20" max="21" width="20" customWidth="1"/>
    <col min="22" max="22" width="19.140625" customWidth="1"/>
    <col min="23" max="23" width="20.5703125" bestFit="1" customWidth="1"/>
    <col min="24" max="24" width="17.5703125" customWidth="1"/>
    <col min="26" max="26" width="21.5703125" bestFit="1" customWidth="1"/>
    <col min="27" max="27" width="20.85546875" bestFit="1" customWidth="1"/>
    <col min="28" max="28" width="19.5703125" customWidth="1"/>
  </cols>
  <sheetData>
    <row r="1" spans="1:31" x14ac:dyDescent="0.25">
      <c r="E1" s="54"/>
      <c r="F1" s="54"/>
      <c r="G1" s="54"/>
      <c r="H1" s="55"/>
      <c r="I1" s="55"/>
      <c r="J1" s="55"/>
      <c r="K1" s="56"/>
      <c r="L1" s="56"/>
      <c r="M1" s="56"/>
      <c r="N1" s="62"/>
      <c r="O1" s="62"/>
      <c r="P1" s="62"/>
    </row>
    <row r="2" spans="1:31" x14ac:dyDescent="0.25">
      <c r="R2" s="3" t="s">
        <v>24</v>
      </c>
      <c r="S2" s="3" t="s">
        <v>25</v>
      </c>
      <c r="T2" s="3" t="s">
        <v>20</v>
      </c>
      <c r="U2" s="3" t="s">
        <v>17</v>
      </c>
      <c r="V2" s="3" t="s">
        <v>16</v>
      </c>
      <c r="W2" s="3" t="s">
        <v>18</v>
      </c>
      <c r="X2" s="3" t="s">
        <v>15</v>
      </c>
      <c r="Y2" s="3" t="s">
        <v>21</v>
      </c>
      <c r="Z2" s="3" t="s">
        <v>13</v>
      </c>
      <c r="AA2" s="3" t="s">
        <v>14</v>
      </c>
      <c r="AB2" s="3" t="s">
        <v>19</v>
      </c>
      <c r="AC2" s="3" t="s">
        <v>22</v>
      </c>
      <c r="AD2" s="3" t="s">
        <v>23</v>
      </c>
      <c r="AE2" s="3" t="s">
        <v>313</v>
      </c>
    </row>
    <row r="3" spans="1:31" x14ac:dyDescent="0.25">
      <c r="A3" s="5"/>
      <c r="B3" s="5"/>
      <c r="C3" t="str">
        <f>_xlfn.TEXTJOIN(" ",1,A3,B3)</f>
        <v/>
      </c>
      <c r="E3" s="4" t="s">
        <v>7</v>
      </c>
      <c r="F3" t="str">
        <f>_xlfn.XLOOKUP(E3,Licencje[Nazw i imię],Licencje[Kat],"",0)</f>
        <v>M50</v>
      </c>
      <c r="G3">
        <f>_xlfn.XLOOKUP(E3,$T$3:$T$12,$S$3:$S$12,_xlfn.XLOOKUP(E3,$U$3:$U$12,$S$3:$S$12,_xlfn.XLOOKUP(E3,$V$3:$V$12,$S$3:$S$12,_xlfn.XLOOKUP(E3,$W$3:$W$12,$S$3:$S$12,_xlfn.XLOOKUP(E3,$X$3:$X$12,$S$3:$S$12,_xlfn.XLOOKUP(E3,$Y$3:$Y$12,$S$3:$S$12,_xlfn.XLOOKUP(E3,$Z$3:$Z$12,$S$3:$S$12,_xlfn.XLOOKUP(E3,$AA$3:$AA$12,$S$3:$S$12,_xlfn.XLOOKUP(E3,$AB$3:$AB$12,$S$3:$S$12,_xlfn.XLOOKUP(E3,$AC$3:$AC$12,$S$3:$S$12,_xlfn.XLOOKUP(E3,$AD$3:$AD$12,$S$3:$S$12,_xlfn.XLOOKUP(E3,$AE$3:$AE$12,$S$3:$S$12,,0),0),0),0),0),0),0),0),0),0),0),0)</f>
        <v>100</v>
      </c>
      <c r="H3" s="4" t="s">
        <v>7</v>
      </c>
      <c r="I3" t="str">
        <f>_xlfn.XLOOKUP(H3,Licencje[Nazw i imię],Licencje[Kat],"",0)</f>
        <v>M50</v>
      </c>
      <c r="J3">
        <f>_xlfn.XLOOKUP(H3,$T$14:$T$23,$S$14:$S$23,_xlfn.XLOOKUP(H3,$U$14:$U$23,$S$14:$S$23,_xlfn.XLOOKUP(H3,$V$14:$V$23,$S$14:$S$23,_xlfn.XLOOKUP(H3,$W$14:$W$23,$S$14:$S$23,_xlfn.XLOOKUP(H3,$X$14:$X$23,$S$14:$S$23,_xlfn.XLOOKUP(H3,$Y$14:$Y$23,$S$14:$S$23,_xlfn.XLOOKUP(H3,$Z$14:$Z$23,$S$14:$S$23,_xlfn.XLOOKUP(H3,$AA$14:$AA$23,$S$14:$S$23,_xlfn.XLOOKUP(H3,$AB$14:$AB$23,$S$14:$S$23,_xlfn.XLOOKUP(H3,$AC$14:$AC$23,$S$14:$S$23,_xlfn.XLOOKUP(H3,$AD$14:$AD$23,$S$14:$S$23,_xlfn.XLOOKUP(H3,$AE$14:$AE$23,$S$14:$S$23,,0),0),0),0),0),0),0),0),0),0),0),0)</f>
        <v>100</v>
      </c>
      <c r="K3" s="4" t="s">
        <v>7</v>
      </c>
      <c r="L3" t="str">
        <f>_xlfn.XLOOKUP(K3,Licencje[Nazw i imię],Licencje[Kat],"",0)</f>
        <v>M50</v>
      </c>
      <c r="M3">
        <f>_xlfn.XLOOKUP(K3,$T$25:$T$34,$S$25:$S$34,_xlfn.XLOOKUP(K3,$U$25:$U$34,$S$25:$S$34,_xlfn.XLOOKUP(K3,$V$25:$V$34,$S$25:$S$34,_xlfn.XLOOKUP(K3,$W$25:$W$34,$S$25:$S$34,_xlfn.XLOOKUP(K3,$X$25:$X$34,$S$25:$S$34,_xlfn.XLOOKUP(K3,$Y$25:$Y$34,$S$25:$S$34,_xlfn.XLOOKUP(K3,$Z$25:$Z$34,$S$25:$S$34,_xlfn.XLOOKUP(K3,$AA$25:$AA$34,$S$25:$S$34,_xlfn.XLOOKUP(K3,$AB$25:$AB$34,$S$25:$S$34,_xlfn.XLOOKUP(K3,$AC$25:$AC$34,$S$25:$S$34,_xlfn.XLOOKUP(K3,$AD$25:$AD$34,$S$25:$S$34,_xlfn.XLOOKUP(K3,$AE$25:$AE$34,$S$25:$S$34,,0),0),0),0),0),0),0),0),0),0),0),0)</f>
        <v>100</v>
      </c>
      <c r="N3" s="4"/>
      <c r="O3" t="str">
        <f>_xlfn.XLOOKUP(N3,Licencje[Nazw i imię],Licencje[Kat],"",0)</f>
        <v/>
      </c>
      <c r="P3">
        <f t="shared" ref="P3:P26" si="0">_xlfn.XLOOKUP(N3,$T$36:$T$45,$S$36:$S$45,_xlfn.XLOOKUP(N3,$U$36:$U$45,$S$36:$S$45,_xlfn.XLOOKUP(N3,$V$36:$V$45,$S$36:$S$45,_xlfn.XLOOKUP(N3,$W$36:$W$45,$S$36:$S$45,_xlfn.XLOOKUP(N3,$X$36:$X$45,$S$36:$S$45,_xlfn.XLOOKUP(N3,$Y$36:$Y$45,$S$36:$S$45,_xlfn.XLOOKUP(N3,$Z$36:$Z$45,$S$36:$S$45,_xlfn.XLOOKUP(N3,$AA$36:$AA$45,$S$36:$S$45,_xlfn.XLOOKUP(N3,$AB$36:$AB$45,$S$36:$S$45,_xlfn.XLOOKUP(N3,$AC$36:$AC$45,$S$36:$S$45,_xlfn.XLOOKUP(N3,$AD$36:$AD$45,$S$36:$S$45,_xlfn.XLOOKUP(N3,$AE$36:$AE$45,$S$36:$S$45,,0),0),0),0),0),0),0),0),0),0),0),0)</f>
        <v>80</v>
      </c>
      <c r="R3">
        <v>1</v>
      </c>
      <c r="S3">
        <v>100</v>
      </c>
      <c r="T3" t="str" cm="1">
        <f t="array" ref="T3">IFERROR(_xlfn._xlws.FILTER($E:$E,$F:$F=TEXT(T$2,0)),"")</f>
        <v/>
      </c>
      <c r="U3" t="str" cm="1">
        <f t="array" ref="U3">IFERROR(_xlfn._xlws.FILTER($E:$E,$F:$F=TEXT(U$2,0)),"")</f>
        <v/>
      </c>
      <c r="V3" t="str" cm="1">
        <f t="array" ref="V3:V4">IFERROR(_xlfn._xlws.FILTER($E:$E,$F:$F=TEXT(V$2,0)),"")</f>
        <v>FLORCZYK Wojciech</v>
      </c>
      <c r="W3" t="str" cm="1">
        <f t="array" ref="W3:W4">IFERROR(_xlfn._xlws.FILTER($E:$E,$F:$F=TEXT(W$2,0)),"")</f>
        <v>ŁUKASZEWICZ Przemysław</v>
      </c>
      <c r="X3" t="str" cm="1">
        <f t="array" ref="X3:X6">IFERROR(_xlfn._xlws.FILTER($E:$E,$F:$F=TEXT(X$2,0)),"")</f>
        <v>HUSAK Krzysztof</v>
      </c>
      <c r="Y3" t="str" cm="1">
        <f t="array" ref="Y3">IFERROR(_xlfn._xlws.FILTER($E:$E,$F:$F=TEXT(Y$2,0)),"")</f>
        <v>WOŹNICKI Paweł</v>
      </c>
      <c r="Z3" t="str" cm="1">
        <f t="array" ref="Z3:Z4">IFERROR(_xlfn._xlws.FILTER($E:$E,$F:$F=TEXT(Z$2,0)),"")</f>
        <v>BARTOŃ Zbigniew</v>
      </c>
      <c r="AA3" t="str" cm="1">
        <f t="array" ref="AA3:AA7">IFERROR(_xlfn._xlws.FILTER($E:$E,$F:$F=TEXT(AA$2,0)),"")</f>
        <v>GRODZKI Piotr</v>
      </c>
      <c r="AB3" t="str" cm="1">
        <f t="array" ref="AB3:AB4">IFERROR(_xlfn._xlws.FILTER($E:$E,$F:$F=TEXT(AB$2,0)),"")</f>
        <v>STEC Włodzimierz</v>
      </c>
      <c r="AC3" t="str" cm="1">
        <f t="array" ref="AC3">IFERROR(_xlfn._xlws.FILTER($E:$E,$F:$F=TEXT(AC$2,0)),"")</f>
        <v>OSTAPIUK Zygmunt</v>
      </c>
      <c r="AD3" t="str" cm="1">
        <f t="array" ref="AD3">IFERROR(_xlfn._xlws.FILTER($E:$E,$F:$F=TEXT(AD$2,0)),"")</f>
        <v/>
      </c>
      <c r="AE3" t="str" cm="1">
        <f t="array" ref="AE3">IFERROR(_xlfn._xlws.FILTER($E:$E,$F:$F=TEXT(AE$2,0)),"")</f>
        <v/>
      </c>
    </row>
    <row r="4" spans="1:31" x14ac:dyDescent="0.25">
      <c r="A4" s="5"/>
      <c r="B4" s="5"/>
      <c r="C4" t="str">
        <f t="shared" ref="C4:C34" si="1">_xlfn.TEXTJOIN(" ",1,A4,B4)</f>
        <v/>
      </c>
      <c r="E4" s="4" t="s">
        <v>300</v>
      </c>
      <c r="F4" t="str">
        <f>_xlfn.XLOOKUP(E4,Licencje[Nazw i imię],Licencje[Kat],"",0)</f>
        <v>M50</v>
      </c>
      <c r="G4">
        <f t="shared" ref="G4:G26" si="2">_xlfn.XLOOKUP(E4,$T$3:$T$12,$S$3:$S$12,_xlfn.XLOOKUP(E4,$U$3:$U$12,$S$3:$S$12,_xlfn.XLOOKUP(E4,$V$3:$V$12,$S$3:$S$12,_xlfn.XLOOKUP(E4,$W$3:$W$12,$S$3:$S$12,_xlfn.XLOOKUP(E4,$X$3:$X$12,$S$3:$S$12,_xlfn.XLOOKUP(E4,$Y$3:$Y$12,$S$3:$S$12,_xlfn.XLOOKUP(E4,$Z$3:$Z$12,$S$3:$S$12,_xlfn.XLOOKUP(E4,$AA$3:$AA$12,$S$3:$S$12,_xlfn.XLOOKUP(E4,$AB$3:$AB$12,$S$3:$S$12,_xlfn.XLOOKUP(E4,$AC$3:$AC$12,$S$3:$S$12,_xlfn.XLOOKUP(E4,$AD$3:$AD$12,$S$3:$S$12,_xlfn.XLOOKUP(E4,$AE$3:$AE$12,$S$3:$S$12,,0),0),0),0),0),0),0),0),0),0),0),0)</f>
        <v>80</v>
      </c>
      <c r="H4" s="4" t="s">
        <v>315</v>
      </c>
      <c r="I4" t="str">
        <f>_xlfn.XLOOKUP(H4,Licencje[Nazw i imię],Licencje[Kat],"",0)</f>
        <v>M50</v>
      </c>
      <c r="J4">
        <f t="shared" ref="J4:J26" si="3">_xlfn.XLOOKUP(H4,$T$14:$T$23,$S$14:$S$23,_xlfn.XLOOKUP(H4,$U$14:$U$23,$S$14:$S$23,_xlfn.XLOOKUP(H4,$V$14:$V$23,$S$14:$S$23,_xlfn.XLOOKUP(H4,$W$14:$W$23,$S$14:$S$23,_xlfn.XLOOKUP(H4,$X$14:$X$23,$S$14:$S$23,_xlfn.XLOOKUP(H4,$Y$14:$Y$23,$S$14:$S$23,_xlfn.XLOOKUP(H4,$Z$14:$Z$23,$S$14:$S$23,_xlfn.XLOOKUP(H4,$AA$14:$AA$23,$S$14:$S$23,_xlfn.XLOOKUP(H4,$AB$14:$AB$23,$S$14:$S$23,_xlfn.XLOOKUP(H4,$AC$14:$AC$23,$S$14:$S$23,_xlfn.XLOOKUP(H4,$AD$14:$AD$23,$S$14:$S$23,_xlfn.XLOOKUP(H4,$AE$14:$AE$23,$S$14:$S$23,,0),0),0),0),0),0),0),0),0),0),0),0)</f>
        <v>80</v>
      </c>
      <c r="K4" s="4" t="s">
        <v>315</v>
      </c>
      <c r="L4" t="str">
        <f>_xlfn.XLOOKUP(K4,Licencje[Nazw i imię],Licencje[Kat],"",0)</f>
        <v>M50</v>
      </c>
      <c r="M4">
        <f t="shared" ref="M4:M26" si="4">_xlfn.XLOOKUP(K4,$T$25:$T$34,$S$25:$S$34,_xlfn.XLOOKUP(K4,$U$25:$U$34,$S$25:$S$34,_xlfn.XLOOKUP(K4,$V$25:$V$34,$S$25:$S$34,_xlfn.XLOOKUP(K4,$W$25:$W$34,$S$25:$S$34,_xlfn.XLOOKUP(K4,$X$25:$X$34,$S$25:$S$34,_xlfn.XLOOKUP(K4,$Y$25:$Y$34,$S$25:$S$34,_xlfn.XLOOKUP(K4,$Z$25:$Z$34,$S$25:$S$34,_xlfn.XLOOKUP(K4,$AA$25:$AA$34,$S$25:$S$34,_xlfn.XLOOKUP(K4,$AB$25:$AB$34,$S$25:$S$34,_xlfn.XLOOKUP(K4,$AC$25:$AC$34,$S$25:$S$34,_xlfn.XLOOKUP(K4,$AD$25:$AD$34,$S$25:$S$34,_xlfn.XLOOKUP(K4,$AE$25:$AE$34,$S$25:$S$34,,0),0),0),0),0),0),0),0),0),0),0),0)</f>
        <v>80</v>
      </c>
      <c r="N4" s="4"/>
      <c r="O4" t="str">
        <f>_xlfn.XLOOKUP(N4,Licencje[Nazw i imię],Licencje[Kat],"",0)</f>
        <v/>
      </c>
      <c r="P4">
        <f t="shared" si="0"/>
        <v>80</v>
      </c>
      <c r="R4">
        <v>2</v>
      </c>
      <c r="S4">
        <v>80</v>
      </c>
      <c r="V4" t="str">
        <v>FLEJSZER Łukasz</v>
      </c>
      <c r="W4" t="str">
        <v>KARCZEWSKI Artur</v>
      </c>
      <c r="X4" t="str">
        <v>NAPORA Jacek</v>
      </c>
      <c r="Z4" t="str">
        <v>CYWIŃSKI Leszek</v>
      </c>
      <c r="AA4" t="str">
        <v>BIEDRZYCKI Zbigniew</v>
      </c>
      <c r="AB4" t="str">
        <v>KONERA Roman</v>
      </c>
    </row>
    <row r="5" spans="1:31" x14ac:dyDescent="0.25">
      <c r="A5" s="5"/>
      <c r="B5" s="5"/>
      <c r="C5" t="str">
        <f t="shared" si="1"/>
        <v/>
      </c>
      <c r="E5" s="4" t="s">
        <v>301</v>
      </c>
      <c r="F5" t="str">
        <f>_xlfn.XLOOKUP(E5,Licencje[Nazw i imię],Licencje[Kat],"",0)</f>
        <v>M40</v>
      </c>
      <c r="G5">
        <f t="shared" si="2"/>
        <v>100</v>
      </c>
      <c r="H5" s="4" t="s">
        <v>6</v>
      </c>
      <c r="I5" t="str">
        <f>_xlfn.XLOOKUP(H5,Licencje[Nazw i imię],Licencje[Kat],"",0)</f>
        <v>M65</v>
      </c>
      <c r="J5">
        <f t="shared" si="3"/>
        <v>100</v>
      </c>
      <c r="K5" s="4" t="s">
        <v>5</v>
      </c>
      <c r="L5" t="str">
        <f>_xlfn.XLOOKUP(K5,Licencje[Nazw i imię],Licencje[Kat],"",0)</f>
        <v>M55</v>
      </c>
      <c r="M5">
        <f t="shared" si="4"/>
        <v>100</v>
      </c>
      <c r="N5" s="4"/>
      <c r="O5" t="str">
        <f>_xlfn.XLOOKUP(N5,Licencje[Nazw i imię],Licencje[Kat],"",0)</f>
        <v/>
      </c>
      <c r="P5">
        <f t="shared" si="0"/>
        <v>80</v>
      </c>
      <c r="R5">
        <v>3</v>
      </c>
      <c r="S5">
        <v>70</v>
      </c>
      <c r="X5" t="str">
        <v>KRÓL Mariusz</v>
      </c>
      <c r="AA5" t="str">
        <v>KOZAKIEWICZ Tadeusz</v>
      </c>
    </row>
    <row r="6" spans="1:31" x14ac:dyDescent="0.25">
      <c r="A6" s="5"/>
      <c r="B6" s="5"/>
      <c r="C6" t="str">
        <f t="shared" si="1"/>
        <v/>
      </c>
      <c r="E6" s="4" t="s">
        <v>315</v>
      </c>
      <c r="F6" t="str">
        <f>_xlfn.XLOOKUP(E6,Licencje[Nazw i imię],Licencje[Kat],"",0)</f>
        <v>M50</v>
      </c>
      <c r="G6">
        <f t="shared" si="2"/>
        <v>70</v>
      </c>
      <c r="H6" t="s">
        <v>12</v>
      </c>
      <c r="I6" t="str">
        <f>_xlfn.XLOOKUP(H6,Licencje[Nazw i imię],Licencje[Kat],"",0)</f>
        <v>M50</v>
      </c>
      <c r="J6">
        <f t="shared" si="3"/>
        <v>70</v>
      </c>
      <c r="K6" s="4" t="s">
        <v>6</v>
      </c>
      <c r="L6" t="str">
        <f>_xlfn.XLOOKUP(K6,Licencje[Nazw i imię],Licencje[Kat],"",0)</f>
        <v>M65</v>
      </c>
      <c r="M6">
        <f t="shared" si="4"/>
        <v>100</v>
      </c>
      <c r="N6" s="4"/>
      <c r="O6" t="str">
        <f>_xlfn.XLOOKUP(N6,Licencje[Nazw i imię],Licencje[Kat],"",0)</f>
        <v/>
      </c>
      <c r="P6">
        <f t="shared" si="0"/>
        <v>80</v>
      </c>
      <c r="R6">
        <v>4</v>
      </c>
      <c r="S6">
        <v>55</v>
      </c>
      <c r="X6" t="str">
        <v>ZĘBALA Krzysztof</v>
      </c>
      <c r="AA6" t="str">
        <v>ADAMOWICZ Krzysztof</v>
      </c>
    </row>
    <row r="7" spans="1:31" x14ac:dyDescent="0.25">
      <c r="A7" s="5"/>
      <c r="B7" s="5"/>
      <c r="C7" t="str">
        <f t="shared" si="1"/>
        <v/>
      </c>
      <c r="E7" s="4" t="s">
        <v>379</v>
      </c>
      <c r="F7" t="str">
        <f>_xlfn.XLOOKUP(E7,Licencje[Nazw i imię],Licencje[Kat],"",0)</f>
        <v>M40</v>
      </c>
      <c r="G7">
        <f t="shared" si="2"/>
        <v>80</v>
      </c>
      <c r="H7" t="s">
        <v>2</v>
      </c>
      <c r="I7" t="str">
        <f>_xlfn.XLOOKUP(H7,Licencje[Nazw i imię],Licencje[Kat],"",0)</f>
        <v>M60</v>
      </c>
      <c r="J7">
        <f t="shared" si="3"/>
        <v>100</v>
      </c>
      <c r="K7" s="4" t="s">
        <v>378</v>
      </c>
      <c r="L7" t="str">
        <f>_xlfn.XLOOKUP(K7,Licencje[Nazw i imię],Licencje[Kat],"",0)</f>
        <v>M45</v>
      </c>
      <c r="M7">
        <f t="shared" si="4"/>
        <v>100</v>
      </c>
      <c r="N7" s="4"/>
      <c r="O7" t="str">
        <f>_xlfn.XLOOKUP(N7,Licencje[Nazw i imię],Licencje[Kat],"",0)</f>
        <v/>
      </c>
      <c r="P7">
        <f t="shared" si="0"/>
        <v>80</v>
      </c>
      <c r="R7">
        <v>5</v>
      </c>
      <c r="S7">
        <v>45</v>
      </c>
      <c r="AA7" t="str">
        <v>PIKCIUN Andrzej</v>
      </c>
    </row>
    <row r="8" spans="1:31" x14ac:dyDescent="0.25">
      <c r="A8" s="5"/>
      <c r="B8" s="5"/>
      <c r="C8" t="str">
        <f t="shared" si="1"/>
        <v/>
      </c>
      <c r="E8" s="4" t="s">
        <v>6</v>
      </c>
      <c r="F8" t="str">
        <f>_xlfn.XLOOKUP(E8,Licencje[Nazw i imię],Licencje[Kat],"",0)</f>
        <v>M65</v>
      </c>
      <c r="G8">
        <f t="shared" si="2"/>
        <v>100</v>
      </c>
      <c r="H8" t="s">
        <v>4</v>
      </c>
      <c r="I8" t="str">
        <f>_xlfn.XLOOKUP(H8,Licencje[Nazw i imię],Licencje[Kat],"",0)</f>
        <v>M60</v>
      </c>
      <c r="J8">
        <f t="shared" si="3"/>
        <v>80</v>
      </c>
      <c r="K8" s="4" t="s">
        <v>12</v>
      </c>
      <c r="L8" t="str">
        <f>_xlfn.XLOOKUP(K8,Licencje[Nazw i imię],Licencje[Kat],"",0)</f>
        <v>M50</v>
      </c>
      <c r="M8">
        <f t="shared" si="4"/>
        <v>70</v>
      </c>
      <c r="N8" s="4"/>
      <c r="O8" t="str">
        <f>_xlfn.XLOOKUP(N8,Licencje[Nazw i imię],Licencje[Kat],"",0)</f>
        <v/>
      </c>
      <c r="P8">
        <f t="shared" si="0"/>
        <v>80</v>
      </c>
      <c r="R8">
        <v>6</v>
      </c>
      <c r="S8">
        <v>40</v>
      </c>
    </row>
    <row r="9" spans="1:31" x14ac:dyDescent="0.25">
      <c r="A9" s="5"/>
      <c r="B9" s="5"/>
      <c r="C9" t="str">
        <f t="shared" si="1"/>
        <v/>
      </c>
      <c r="E9" s="4" t="s">
        <v>302</v>
      </c>
      <c r="F9" t="str">
        <f>_xlfn.XLOOKUP(E9,Licencje[Nazw i imię],Licencje[Kat],"",0)</f>
        <v>M45</v>
      </c>
      <c r="G9">
        <f t="shared" si="2"/>
        <v>100</v>
      </c>
      <c r="H9" t="s">
        <v>3</v>
      </c>
      <c r="I9" t="str">
        <f>_xlfn.XLOOKUP(H9,Licencje[Nazw i imię],Licencje[Kat],"",0)</f>
        <v>M65</v>
      </c>
      <c r="J9">
        <f t="shared" si="3"/>
        <v>80</v>
      </c>
      <c r="K9" s="4" t="s">
        <v>2</v>
      </c>
      <c r="L9" t="str">
        <f>_xlfn.XLOOKUP(K9,Licencje[Nazw i imię],Licencje[Kat],"",0)</f>
        <v>M60</v>
      </c>
      <c r="M9">
        <f t="shared" si="4"/>
        <v>100</v>
      </c>
      <c r="N9" s="4"/>
      <c r="O9" t="str">
        <f>_xlfn.XLOOKUP(N9,Licencje[Nazw i imię],Licencje[Kat],"",0)</f>
        <v/>
      </c>
      <c r="P9">
        <f t="shared" si="0"/>
        <v>80</v>
      </c>
      <c r="R9">
        <v>7</v>
      </c>
      <c r="S9">
        <v>35</v>
      </c>
    </row>
    <row r="10" spans="1:31" x14ac:dyDescent="0.25">
      <c r="A10" s="5"/>
      <c r="B10" s="5"/>
      <c r="C10" t="str">
        <f t="shared" si="1"/>
        <v/>
      </c>
      <c r="E10" s="4" t="s">
        <v>378</v>
      </c>
      <c r="F10" t="str">
        <f>_xlfn.XLOOKUP(E10,Licencje[Nazw i imię],Licencje[Kat],"",0)</f>
        <v>M45</v>
      </c>
      <c r="G10">
        <f t="shared" si="2"/>
        <v>80</v>
      </c>
      <c r="H10" t="s">
        <v>9</v>
      </c>
      <c r="I10" t="str">
        <f>_xlfn.XLOOKUP(H10,Licencje[Nazw i imię],Licencje[Kat],"",0)</f>
        <v>M75</v>
      </c>
      <c r="J10">
        <f t="shared" si="3"/>
        <v>100</v>
      </c>
      <c r="K10" s="4" t="s">
        <v>3</v>
      </c>
      <c r="L10" t="str">
        <f>_xlfn.XLOOKUP(K10,Licencje[Nazw i imię],Licencje[Kat],"",0)</f>
        <v>M65</v>
      </c>
      <c r="M10">
        <f t="shared" si="4"/>
        <v>80</v>
      </c>
      <c r="N10" s="4"/>
      <c r="O10" t="str">
        <f>_xlfn.XLOOKUP(N10,Licencje[Nazw i imię],Licencje[Kat],"",0)</f>
        <v/>
      </c>
      <c r="P10">
        <f t="shared" si="0"/>
        <v>80</v>
      </c>
      <c r="R10">
        <v>8</v>
      </c>
      <c r="S10">
        <v>30</v>
      </c>
    </row>
    <row r="11" spans="1:31" x14ac:dyDescent="0.25">
      <c r="A11" s="5"/>
      <c r="B11" s="5"/>
      <c r="C11" t="str">
        <f t="shared" si="1"/>
        <v/>
      </c>
      <c r="E11" s="4" t="s">
        <v>12</v>
      </c>
      <c r="F11" t="str">
        <f>_xlfn.XLOOKUP(E11,Licencje[Nazw i imię],Licencje[Kat],"",0)</f>
        <v>M50</v>
      </c>
      <c r="G11">
        <f t="shared" si="2"/>
        <v>55</v>
      </c>
      <c r="H11" t="s">
        <v>8</v>
      </c>
      <c r="I11" t="str">
        <f>_xlfn.XLOOKUP(H11,Licencje[Nazw i imię],Licencje[Kat],"",0)</f>
        <v>M65</v>
      </c>
      <c r="J11">
        <f t="shared" si="3"/>
        <v>70</v>
      </c>
      <c r="K11" s="4" t="s">
        <v>4</v>
      </c>
      <c r="L11" t="str">
        <f>_xlfn.XLOOKUP(K11,Licencje[Nazw i imię],Licencje[Kat],"",0)</f>
        <v>M60</v>
      </c>
      <c r="M11">
        <f t="shared" si="4"/>
        <v>80</v>
      </c>
      <c r="N11" s="4"/>
      <c r="O11" t="str">
        <f>_xlfn.XLOOKUP(N11,Licencje[Nazw i imię],Licencje[Kat],"",0)</f>
        <v/>
      </c>
      <c r="P11">
        <f t="shared" si="0"/>
        <v>80</v>
      </c>
      <c r="R11">
        <v>9</v>
      </c>
      <c r="S11">
        <v>25</v>
      </c>
    </row>
    <row r="12" spans="1:31" x14ac:dyDescent="0.25">
      <c r="A12" s="5"/>
      <c r="B12" s="5"/>
      <c r="C12" t="str">
        <f t="shared" si="1"/>
        <v/>
      </c>
      <c r="E12" s="4" t="s">
        <v>2</v>
      </c>
      <c r="F12" t="str">
        <f>_xlfn.XLOOKUP(E12,Licencje[Nazw i imię],Licencje[Kat],"",0)</f>
        <v>M60</v>
      </c>
      <c r="G12">
        <f t="shared" si="2"/>
        <v>100</v>
      </c>
      <c r="H12" t="s">
        <v>322</v>
      </c>
      <c r="I12" t="str">
        <f>_xlfn.XLOOKUP(H12,Licencje[Nazw i imię],Licencje[Kat],"",0)</f>
        <v>M55</v>
      </c>
      <c r="J12">
        <f t="shared" si="3"/>
        <v>100</v>
      </c>
      <c r="K12" s="4" t="s">
        <v>8</v>
      </c>
      <c r="L12" t="str">
        <f>_xlfn.XLOOKUP(K12,Licencje[Nazw i imię],Licencje[Kat],"",0)</f>
        <v>M65</v>
      </c>
      <c r="M12">
        <f t="shared" si="4"/>
        <v>70</v>
      </c>
      <c r="N12" s="4"/>
      <c r="O12" t="str">
        <f>_xlfn.XLOOKUP(N12,Licencje[Nazw i imię],Licencje[Kat],"",0)</f>
        <v/>
      </c>
      <c r="P12">
        <f t="shared" si="0"/>
        <v>80</v>
      </c>
      <c r="R12">
        <v>10</v>
      </c>
      <c r="S12">
        <v>20</v>
      </c>
    </row>
    <row r="13" spans="1:31" x14ac:dyDescent="0.25">
      <c r="A13" s="5"/>
      <c r="B13" s="5"/>
      <c r="C13" t="str">
        <f t="shared" si="1"/>
        <v/>
      </c>
      <c r="E13" s="4" t="s">
        <v>3</v>
      </c>
      <c r="F13" t="str">
        <f>_xlfn.XLOOKUP(E13,Licencje[Nazw i imię],Licencje[Kat],"",0)</f>
        <v>M65</v>
      </c>
      <c r="G13">
        <f t="shared" si="2"/>
        <v>80</v>
      </c>
      <c r="H13" t="s">
        <v>314</v>
      </c>
      <c r="I13" t="str">
        <f>_xlfn.XLOOKUP(H13,Licencje[Nazw i imię],Licencje[Kat],"",0)</f>
        <v>M70</v>
      </c>
      <c r="J13">
        <f t="shared" si="3"/>
        <v>100</v>
      </c>
      <c r="K13" s="4" t="s">
        <v>9</v>
      </c>
      <c r="L13" t="str">
        <f>_xlfn.XLOOKUP(K13,Licencje[Nazw i imię],Licencje[Kat],"",0)</f>
        <v>M75</v>
      </c>
      <c r="M13">
        <f t="shared" si="4"/>
        <v>100</v>
      </c>
      <c r="N13" s="4"/>
      <c r="O13" t="str">
        <f>_xlfn.XLOOKUP(N13,Licencje[Nazw i imię],Licencje[Kat],"",0)</f>
        <v/>
      </c>
      <c r="P13">
        <f t="shared" si="0"/>
        <v>80</v>
      </c>
    </row>
    <row r="14" spans="1:31" x14ac:dyDescent="0.25">
      <c r="A14" s="5"/>
      <c r="B14" s="5"/>
      <c r="C14" t="str">
        <f t="shared" si="1"/>
        <v/>
      </c>
      <c r="E14" s="4" t="s">
        <v>4</v>
      </c>
      <c r="F14" t="str">
        <f>_xlfn.XLOOKUP(E14,Licencje[Nazw i imię],Licencje[Kat],"",0)</f>
        <v>M60</v>
      </c>
      <c r="G14">
        <f t="shared" si="2"/>
        <v>80</v>
      </c>
      <c r="H14" t="s">
        <v>1</v>
      </c>
      <c r="I14" t="str">
        <f>_xlfn.XLOOKUP(H14,Licencje[Nazw i imię],Licencje[Kat],"",0)</f>
        <v>M60</v>
      </c>
      <c r="J14">
        <f t="shared" si="3"/>
        <v>70</v>
      </c>
      <c r="K14" t="s">
        <v>11</v>
      </c>
      <c r="L14" t="str">
        <f>_xlfn.XLOOKUP(K14,Licencje[Nazw i imię],Licencje[Kat],"",0)</f>
        <v>M70</v>
      </c>
      <c r="M14">
        <f t="shared" si="4"/>
        <v>100</v>
      </c>
      <c r="O14" t="str">
        <f>_xlfn.XLOOKUP(N14,Licencje[Nazw i imię],Licencje[Kat],"",0)</f>
        <v/>
      </c>
      <c r="P14">
        <f t="shared" si="0"/>
        <v>80</v>
      </c>
      <c r="R14">
        <v>1</v>
      </c>
      <c r="S14">
        <v>100</v>
      </c>
      <c r="T14" t="str" cm="1">
        <f t="array" ref="T14">IFERROR(_xlfn._xlws.FILTER($H:$H,$I:$I=TEXT(T$2,0)),"")</f>
        <v/>
      </c>
      <c r="U14" t="str" cm="1">
        <f t="array" ref="U14">IFERROR(_xlfn._xlws.FILTER($H:$H,$I:$I=TEXT(U$2,0)),"")</f>
        <v/>
      </c>
      <c r="V14" t="str" cm="1">
        <f t="array" ref="V14">IFERROR(_xlfn._xlws.FILTER($H:$H,$I:$I=TEXT(V$2,0)),"")</f>
        <v/>
      </c>
      <c r="W14" t="str" cm="1">
        <f t="array" ref="W14">IFERROR(_xlfn._xlws.FILTER($H:$H,$I:$I=TEXT(W$2,0)),"")</f>
        <v/>
      </c>
      <c r="X14" t="str" cm="1">
        <f t="array" ref="X14:X16">IFERROR(_xlfn._xlws.FILTER($H:$H,$I:$I=TEXT(X$2,0)),"")</f>
        <v>HUSAK Krzysztof</v>
      </c>
      <c r="Y14" t="str" cm="1">
        <f t="array" ref="Y14">IFERROR(_xlfn._xlws.FILTER($H:$H,$I:$I=TEXT(Y$2,0)),"")</f>
        <v>WOŹNICKI Paweł</v>
      </c>
      <c r="Z14" t="str" cm="1">
        <f t="array" ref="Z14:Z16">IFERROR(_xlfn._xlws.FILTER($H:$H,$I:$I=TEXT(Z$2,0)),"")</f>
        <v>BARTOŃ Zbigniew</v>
      </c>
      <c r="AA14" t="str" cm="1">
        <f t="array" ref="AA14:AA16">IFERROR(_xlfn._xlws.FILTER($H:$H,$I:$I=TEXT(AA$2,0)),"")</f>
        <v>GRODZKI Piotr</v>
      </c>
      <c r="AB14" t="str" cm="1">
        <f t="array" ref="AB14">IFERROR(_xlfn._xlws.FILTER($H:$H,$I:$I=TEXT(AB$2,0)),"")</f>
        <v>KONERA Roman</v>
      </c>
      <c r="AC14" t="str" cm="1">
        <f t="array" ref="AC14">IFERROR(_xlfn._xlws.FILTER($H:$H,$I:$I=TEXT(AC$2,0)),"")</f>
        <v>OSTAPIUK Zygmunt</v>
      </c>
      <c r="AD14" t="str" cm="1">
        <f t="array" ref="AD14">IFERROR(_xlfn._xlws.FILTER($H:$H,$I:$I=TEXT(AD$2,0)),"")</f>
        <v/>
      </c>
      <c r="AE14" t="str" cm="1">
        <f t="array" ref="AE14">IFERROR(_xlfn._xlws.FILTER($H:$H,$I:$I=TEXT(AE$2,0)),"")</f>
        <v/>
      </c>
    </row>
    <row r="15" spans="1:31" x14ac:dyDescent="0.25">
      <c r="A15" s="5"/>
      <c r="B15" s="5"/>
      <c r="C15" t="str">
        <f t="shared" si="1"/>
        <v/>
      </c>
      <c r="E15" s="4" t="s">
        <v>8</v>
      </c>
      <c r="F15" t="str">
        <f>_xlfn.XLOOKUP(E15,Licencje[Nazw i imię],Licencje[Kat],"",0)</f>
        <v>M65</v>
      </c>
      <c r="G15">
        <f t="shared" si="2"/>
        <v>70</v>
      </c>
      <c r="I15" t="str">
        <f>_xlfn.XLOOKUP(H15,Licencje[Nazw i imię],Licencje[Kat],"",0)</f>
        <v/>
      </c>
      <c r="J15">
        <f t="shared" si="3"/>
        <v>80</v>
      </c>
      <c r="L15" t="str">
        <f>_xlfn.XLOOKUP(K15,Licencje[Nazw i imię],Licencje[Kat],"",0)</f>
        <v/>
      </c>
      <c r="M15">
        <f t="shared" si="4"/>
        <v>80</v>
      </c>
      <c r="O15" t="str">
        <f>_xlfn.XLOOKUP(N15,Licencje[Nazw i imię],Licencje[Kat],"",0)</f>
        <v/>
      </c>
      <c r="P15">
        <f t="shared" si="0"/>
        <v>80</v>
      </c>
      <c r="R15">
        <v>2</v>
      </c>
      <c r="S15">
        <v>80</v>
      </c>
      <c r="X15" t="str">
        <v>KRÓL Mariusz</v>
      </c>
      <c r="Z15" t="str">
        <v>CYWIŃSKI Leszek</v>
      </c>
      <c r="AA15" t="str">
        <v>BIEDRZYCKI Zbigniew</v>
      </c>
    </row>
    <row r="16" spans="1:31" x14ac:dyDescent="0.25">
      <c r="A16" s="5"/>
      <c r="B16" s="5"/>
      <c r="C16" t="str">
        <f t="shared" si="1"/>
        <v/>
      </c>
      <c r="E16" s="4" t="s">
        <v>9</v>
      </c>
      <c r="F16" t="str">
        <f>_xlfn.XLOOKUP(E16,Licencje[Nazw i imię],Licencje[Kat],"",0)</f>
        <v>M75</v>
      </c>
      <c r="G16">
        <f t="shared" si="2"/>
        <v>100</v>
      </c>
      <c r="I16" t="str">
        <f>_xlfn.XLOOKUP(H16,Licencje[Nazw i imię],Licencje[Kat],"",0)</f>
        <v/>
      </c>
      <c r="J16">
        <f t="shared" si="3"/>
        <v>80</v>
      </c>
      <c r="L16" t="str">
        <f>_xlfn.XLOOKUP(K16,Licencje[Nazw i imię],Licencje[Kat],"",0)</f>
        <v/>
      </c>
      <c r="M16">
        <f t="shared" si="4"/>
        <v>80</v>
      </c>
      <c r="O16" t="str">
        <f>_xlfn.XLOOKUP(N16,Licencje[Nazw i imię],Licencje[Kat],"",0)</f>
        <v/>
      </c>
      <c r="P16">
        <f t="shared" si="0"/>
        <v>80</v>
      </c>
      <c r="R16">
        <v>3</v>
      </c>
      <c r="S16">
        <v>70</v>
      </c>
      <c r="X16" t="str">
        <v>ZĘBALA Krzysztof</v>
      </c>
      <c r="Z16" t="str">
        <v>BARTŁOCZUK Andrzej</v>
      </c>
      <c r="AA16" t="str">
        <v>KOZAKIEWICZ Tadeusz</v>
      </c>
    </row>
    <row r="17" spans="1:31" x14ac:dyDescent="0.25">
      <c r="A17" s="5"/>
      <c r="B17" s="5"/>
      <c r="C17" t="str">
        <f t="shared" si="1"/>
        <v/>
      </c>
      <c r="E17" s="4" t="s">
        <v>0</v>
      </c>
      <c r="F17" t="str">
        <f>_xlfn.XLOOKUP(E17,Licencje[Nazw i imię],Licencje[Kat],"",0)</f>
        <v>M65</v>
      </c>
      <c r="G17">
        <f t="shared" si="2"/>
        <v>55</v>
      </c>
      <c r="I17" t="str">
        <f>_xlfn.XLOOKUP(H17,Licencje[Nazw i imię],Licencje[Kat],"",0)</f>
        <v/>
      </c>
      <c r="J17">
        <f t="shared" si="3"/>
        <v>80</v>
      </c>
      <c r="L17" t="str">
        <f>_xlfn.XLOOKUP(K17,Licencje[Nazw i imię],Licencje[Kat],"",0)</f>
        <v/>
      </c>
      <c r="M17">
        <f t="shared" si="4"/>
        <v>80</v>
      </c>
      <c r="O17" t="str">
        <f>_xlfn.XLOOKUP(N17,Licencje[Nazw i imię],Licencje[Kat],"",0)</f>
        <v/>
      </c>
      <c r="P17">
        <f t="shared" si="0"/>
        <v>80</v>
      </c>
      <c r="R17">
        <v>4</v>
      </c>
      <c r="S17">
        <v>55</v>
      </c>
    </row>
    <row r="18" spans="1:31" x14ac:dyDescent="0.25">
      <c r="A18" s="5"/>
      <c r="B18" s="5"/>
      <c r="C18" t="str">
        <f t="shared" si="1"/>
        <v/>
      </c>
      <c r="E18" s="4" t="s">
        <v>10</v>
      </c>
      <c r="F18" t="str">
        <f>_xlfn.XLOOKUP(E18,Licencje[Nazw i imię],Licencje[Kat],"",0)</f>
        <v>M65</v>
      </c>
      <c r="G18">
        <f t="shared" si="2"/>
        <v>45</v>
      </c>
      <c r="I18" t="str">
        <f>_xlfn.XLOOKUP(H18,Licencje[Nazw i imię],Licencje[Kat],"",0)</f>
        <v/>
      </c>
      <c r="J18">
        <f t="shared" si="3"/>
        <v>80</v>
      </c>
      <c r="L18" t="str">
        <f>_xlfn.XLOOKUP(K18,Licencje[Nazw i imię],Licencje[Kat],"",0)</f>
        <v/>
      </c>
      <c r="M18">
        <f t="shared" si="4"/>
        <v>80</v>
      </c>
      <c r="O18" t="str">
        <f>_xlfn.XLOOKUP(N18,Licencje[Nazw i imię],Licencje[Kat],"",0)</f>
        <v/>
      </c>
      <c r="P18">
        <f t="shared" si="0"/>
        <v>80</v>
      </c>
      <c r="R18">
        <v>5</v>
      </c>
      <c r="S18">
        <v>45</v>
      </c>
    </row>
    <row r="19" spans="1:31" x14ac:dyDescent="0.25">
      <c r="A19" s="5"/>
      <c r="B19" s="5"/>
      <c r="C19" t="str">
        <f t="shared" si="1"/>
        <v/>
      </c>
      <c r="E19" s="4" t="s">
        <v>322</v>
      </c>
      <c r="F19" t="str">
        <f>_xlfn.XLOOKUP(E19,Licencje[Nazw i imię],Licencje[Kat],"",0)</f>
        <v>M55</v>
      </c>
      <c r="G19">
        <f t="shared" si="2"/>
        <v>100</v>
      </c>
      <c r="I19" t="str">
        <f>_xlfn.XLOOKUP(H19,Licencje[Nazw i imię],Licencje[Kat],"",0)</f>
        <v/>
      </c>
      <c r="J19">
        <f t="shared" si="3"/>
        <v>80</v>
      </c>
      <c r="L19" t="str">
        <f>_xlfn.XLOOKUP(K19,Licencje[Nazw i imię],Licencje[Kat],"",0)</f>
        <v/>
      </c>
      <c r="M19">
        <f t="shared" si="4"/>
        <v>80</v>
      </c>
      <c r="O19" t="str">
        <f>_xlfn.XLOOKUP(N19,Licencje[Nazw i imię],Licencje[Kat],"",0)</f>
        <v/>
      </c>
      <c r="P19">
        <f t="shared" si="0"/>
        <v>80</v>
      </c>
      <c r="R19">
        <v>6</v>
      </c>
      <c r="S19">
        <v>40</v>
      </c>
    </row>
    <row r="20" spans="1:31" x14ac:dyDescent="0.25">
      <c r="A20" s="5"/>
      <c r="B20" s="5"/>
      <c r="C20" t="str">
        <f t="shared" si="1"/>
        <v/>
      </c>
      <c r="E20" s="4" t="s">
        <v>11</v>
      </c>
      <c r="F20" t="str">
        <f>_xlfn.XLOOKUP(E20,Licencje[Nazw i imię],Licencje[Kat],"",0)</f>
        <v>M70</v>
      </c>
      <c r="G20">
        <f t="shared" si="2"/>
        <v>100</v>
      </c>
      <c r="I20" t="str">
        <f>_xlfn.XLOOKUP(H20,Licencje[Nazw i imię],Licencje[Kat],"",0)</f>
        <v/>
      </c>
      <c r="J20">
        <f t="shared" si="3"/>
        <v>80</v>
      </c>
      <c r="L20" t="str">
        <f>_xlfn.XLOOKUP(K20,Licencje[Nazw i imię],Licencje[Kat],"",0)</f>
        <v/>
      </c>
      <c r="M20">
        <f t="shared" si="4"/>
        <v>80</v>
      </c>
      <c r="O20" t="str">
        <f>_xlfn.XLOOKUP(N20,Licencje[Nazw i imię],Licencje[Kat],"",0)</f>
        <v/>
      </c>
      <c r="P20">
        <f t="shared" si="0"/>
        <v>80</v>
      </c>
      <c r="R20">
        <v>7</v>
      </c>
      <c r="S20">
        <v>35</v>
      </c>
    </row>
    <row r="21" spans="1:31" x14ac:dyDescent="0.25">
      <c r="A21" s="5"/>
      <c r="B21" s="5"/>
      <c r="C21" t="str">
        <f t="shared" si="1"/>
        <v/>
      </c>
      <c r="E21" s="4" t="s">
        <v>314</v>
      </c>
      <c r="F21" t="str">
        <f>_xlfn.XLOOKUP(E21,Licencje[Nazw i imię],Licencje[Kat],"",0)</f>
        <v>M70</v>
      </c>
      <c r="G21">
        <f t="shared" si="2"/>
        <v>80</v>
      </c>
      <c r="I21" t="str">
        <f>_xlfn.XLOOKUP(H21,Licencje[Nazw i imię],Licencje[Kat],"",0)</f>
        <v/>
      </c>
      <c r="J21">
        <f t="shared" si="3"/>
        <v>80</v>
      </c>
      <c r="L21" t="str">
        <f>_xlfn.XLOOKUP(K21,Licencje[Nazw i imię],Licencje[Kat],"",0)</f>
        <v/>
      </c>
      <c r="M21">
        <f t="shared" si="4"/>
        <v>80</v>
      </c>
      <c r="O21" t="str">
        <f>_xlfn.XLOOKUP(N21,Licencje[Nazw i imię],Licencje[Kat],"",0)</f>
        <v/>
      </c>
      <c r="P21">
        <f t="shared" si="0"/>
        <v>80</v>
      </c>
      <c r="R21">
        <v>8</v>
      </c>
      <c r="S21">
        <v>30</v>
      </c>
    </row>
    <row r="22" spans="1:31" x14ac:dyDescent="0.25">
      <c r="A22" s="5"/>
      <c r="B22" s="5"/>
      <c r="C22" t="str">
        <f t="shared" si="1"/>
        <v/>
      </c>
      <c r="E22" s="4"/>
      <c r="F22" t="str">
        <f>_xlfn.XLOOKUP(E22,Licencje[Nazw i imię],Licencje[Kat],"",0)</f>
        <v/>
      </c>
      <c r="G22">
        <f t="shared" si="2"/>
        <v>80</v>
      </c>
      <c r="I22" t="str">
        <f>_xlfn.XLOOKUP(H22,Licencje[Nazw i imię],Licencje[Kat],"",0)</f>
        <v/>
      </c>
      <c r="J22">
        <f t="shared" si="3"/>
        <v>80</v>
      </c>
      <c r="L22" t="str">
        <f>_xlfn.XLOOKUP(K22,Licencje[Nazw i imię],Licencje[Kat],"",0)</f>
        <v/>
      </c>
      <c r="M22">
        <f t="shared" si="4"/>
        <v>80</v>
      </c>
      <c r="O22" t="str">
        <f>_xlfn.XLOOKUP(N22,Licencje[Nazw i imię],Licencje[Kat],"",0)</f>
        <v/>
      </c>
      <c r="P22">
        <f t="shared" si="0"/>
        <v>80</v>
      </c>
      <c r="R22">
        <v>9</v>
      </c>
      <c r="S22">
        <v>25</v>
      </c>
    </row>
    <row r="23" spans="1:31" x14ac:dyDescent="0.25">
      <c r="A23" s="5"/>
      <c r="B23" s="5"/>
      <c r="C23" t="str">
        <f t="shared" si="1"/>
        <v/>
      </c>
      <c r="E23" s="4"/>
      <c r="F23" t="str">
        <f>_xlfn.XLOOKUP(E23,Licencje[Nazw i imię],Licencje[Kat],"",0)</f>
        <v/>
      </c>
      <c r="G23">
        <f t="shared" si="2"/>
        <v>80</v>
      </c>
      <c r="I23" t="str">
        <f>_xlfn.XLOOKUP(H23,Licencje[Nazw i imię],Licencje[Kat],"",0)</f>
        <v/>
      </c>
      <c r="J23">
        <f t="shared" si="3"/>
        <v>80</v>
      </c>
      <c r="L23" t="str">
        <f>_xlfn.XLOOKUP(K23,Licencje[Nazw i imię],Licencje[Kat],"",0)</f>
        <v/>
      </c>
      <c r="M23">
        <f t="shared" si="4"/>
        <v>80</v>
      </c>
      <c r="O23" t="str">
        <f>_xlfn.XLOOKUP(N23,Licencje[Nazw i imię],Licencje[Kat],"",0)</f>
        <v/>
      </c>
      <c r="P23">
        <f t="shared" si="0"/>
        <v>80</v>
      </c>
      <c r="R23">
        <v>10</v>
      </c>
      <c r="S23">
        <v>20</v>
      </c>
    </row>
    <row r="24" spans="1:31" x14ac:dyDescent="0.25">
      <c r="A24" s="5"/>
      <c r="B24" s="5"/>
      <c r="C24" t="str">
        <f t="shared" si="1"/>
        <v/>
      </c>
      <c r="E24" s="4"/>
      <c r="F24" t="str">
        <f>_xlfn.XLOOKUP(E24,Licencje[Nazw i imię],Licencje[Kat],"",0)</f>
        <v/>
      </c>
      <c r="G24">
        <f t="shared" si="2"/>
        <v>80</v>
      </c>
      <c r="I24" t="str">
        <f>_xlfn.XLOOKUP(H24,Licencje[Nazw i imię],Licencje[Kat],"",0)</f>
        <v/>
      </c>
      <c r="J24">
        <f t="shared" si="3"/>
        <v>80</v>
      </c>
      <c r="L24" t="str">
        <f>_xlfn.XLOOKUP(K24,Licencje[Nazw i imię],Licencje[Kat],"",0)</f>
        <v/>
      </c>
      <c r="M24">
        <f t="shared" si="4"/>
        <v>80</v>
      </c>
      <c r="O24" t="str">
        <f>_xlfn.XLOOKUP(N24,Licencje[Nazw i imię],Licencje[Kat],"",0)</f>
        <v/>
      </c>
      <c r="P24">
        <f t="shared" si="0"/>
        <v>80</v>
      </c>
    </row>
    <row r="25" spans="1:31" x14ac:dyDescent="0.25">
      <c r="A25" s="5"/>
      <c r="B25" s="5"/>
      <c r="C25" t="str">
        <f t="shared" si="1"/>
        <v/>
      </c>
      <c r="E25" s="4"/>
      <c r="F25" t="str">
        <f>_xlfn.XLOOKUP(E25,Licencje[Nazw i imię],Licencje[Kat],"",0)</f>
        <v/>
      </c>
      <c r="G25">
        <f t="shared" si="2"/>
        <v>80</v>
      </c>
      <c r="I25" t="str">
        <f>_xlfn.XLOOKUP(H25,Licencje[Nazw i imię],Licencje[Kat],"",0)</f>
        <v/>
      </c>
      <c r="J25">
        <f t="shared" si="3"/>
        <v>80</v>
      </c>
      <c r="L25" t="str">
        <f>_xlfn.XLOOKUP(K25,Licencje[Nazw i imię],Licencje[Kat],"",0)</f>
        <v/>
      </c>
      <c r="M25">
        <f t="shared" si="4"/>
        <v>80</v>
      </c>
      <c r="O25" t="str">
        <f>_xlfn.XLOOKUP(N25,Licencje[Nazw i imię],Licencje[Kat],"",0)</f>
        <v/>
      </c>
      <c r="P25">
        <f t="shared" si="0"/>
        <v>80</v>
      </c>
      <c r="R25">
        <v>1</v>
      </c>
      <c r="S25">
        <v>100</v>
      </c>
      <c r="T25" t="str" cm="1">
        <f t="array" ref="T25">IFERROR(_xlfn._xlws.FILTER($K:$K,$L:$L=TEXT(T$2,0)),"")</f>
        <v/>
      </c>
      <c r="U25" t="str" cm="1">
        <f t="array" ref="U25">IFERROR(_xlfn._xlws.FILTER($K:$K,$L:$L=TEXT(U$2,0)),"")</f>
        <v/>
      </c>
      <c r="V25" t="str" cm="1">
        <f t="array" ref="V25">IFERROR(_xlfn._xlws.FILTER($K:$K,$L:$L=TEXT(V$2,0)),"")</f>
        <v/>
      </c>
      <c r="W25" t="str" cm="1">
        <f t="array" ref="W25">IFERROR(_xlfn._xlws.FILTER($K:$K,$L:$L=TEXT(W$2,0)),"")</f>
        <v>KARCZEWSKI Artur</v>
      </c>
      <c r="X25" t="str" cm="1">
        <f t="array" ref="X25:X27">IFERROR(_xlfn._xlws.FILTER($K:$K,$L:$L=TEXT(X$2,0)),"")</f>
        <v>HUSAK Krzysztof</v>
      </c>
      <c r="Y25" t="str" cm="1">
        <f t="array" ref="Y25">IFERROR(_xlfn._xlws.FILTER($K:$K,$L:$L=TEXT(Y$2,0)),"")</f>
        <v>CZYTAJŁO Jacek</v>
      </c>
      <c r="Z25" t="str" cm="1">
        <f t="array" ref="Z25:Z26">IFERROR(_xlfn._xlws.FILTER($K:$K,$L:$L=TEXT(Z$2,0)),"")</f>
        <v>BARTOŃ Zbigniew</v>
      </c>
      <c r="AA25" t="str" cm="1">
        <f t="array" ref="AA25:AA27">IFERROR(_xlfn._xlws.FILTER($K:$K,$L:$L=TEXT(AA$2,0)),"")</f>
        <v>GRODZKI Piotr</v>
      </c>
      <c r="AB25" t="str" cm="1">
        <f t="array" ref="AB25">IFERROR(_xlfn._xlws.FILTER($K:$K,$L:$L=TEXT(AB$2,0)),"")</f>
        <v>STEC Włodzimierz</v>
      </c>
      <c r="AC25" t="str" cm="1">
        <f t="array" ref="AC25">IFERROR(_xlfn._xlws.FILTER($K:$K,$L:$L=TEXT(AC$2,0)),"")</f>
        <v>OSTAPIUK Zygmunt</v>
      </c>
      <c r="AD25" t="str" cm="1">
        <f t="array" ref="AD25">IFERROR(_xlfn._xlws.FILTER($K:$K,$L:$L=TEXT(AD$2,0)),"")</f>
        <v/>
      </c>
      <c r="AE25" t="str" cm="1">
        <f t="array" ref="AE25">IFERROR(_xlfn._xlws.FILTER($K:$K,$L:$L=TEXT(AE$2,0)),"")</f>
        <v/>
      </c>
    </row>
    <row r="26" spans="1:31" x14ac:dyDescent="0.25">
      <c r="A26" s="5"/>
      <c r="B26" s="5"/>
      <c r="C26" t="str">
        <f t="shared" si="1"/>
        <v/>
      </c>
      <c r="E26" s="4"/>
      <c r="F26" t="str">
        <f>_xlfn.XLOOKUP(E26,Licencje[Nazw i imię],Licencje[Kat],"",0)</f>
        <v/>
      </c>
      <c r="G26">
        <f t="shared" si="2"/>
        <v>80</v>
      </c>
      <c r="I26" t="str">
        <f>_xlfn.XLOOKUP(H26,Licencje[Nazw i imię],Licencje[Kat],"",0)</f>
        <v/>
      </c>
      <c r="J26">
        <f t="shared" si="3"/>
        <v>80</v>
      </c>
      <c r="L26" t="str">
        <f>_xlfn.XLOOKUP(K26,Licencje[Nazw i imię],Licencje[Kat],"",0)</f>
        <v/>
      </c>
      <c r="M26">
        <f t="shared" si="4"/>
        <v>80</v>
      </c>
      <c r="O26" t="str">
        <f>_xlfn.XLOOKUP(N26,Licencje[Nazw i imię],Licencje[Kat],"",0)</f>
        <v/>
      </c>
      <c r="P26">
        <f t="shared" si="0"/>
        <v>80</v>
      </c>
      <c r="R26">
        <v>2</v>
      </c>
      <c r="S26">
        <v>80</v>
      </c>
      <c r="X26" t="str">
        <v>KRÓL Mariusz</v>
      </c>
      <c r="Z26" t="str">
        <v>CYWIŃSKI Leszek</v>
      </c>
      <c r="AA26" t="str">
        <v>BIEDRZYCKI Zbigniew</v>
      </c>
      <c r="AE26" t="str" cm="1">
        <f t="array" ref="AE26">IFERROR(_xlfn._xlws.FILTER($K:$K,$L:$L=TEXT(AE$2,0)),"")</f>
        <v/>
      </c>
    </row>
    <row r="27" spans="1:31" x14ac:dyDescent="0.25">
      <c r="A27" s="5"/>
      <c r="B27" s="5"/>
      <c r="C27" t="str">
        <f t="shared" si="1"/>
        <v/>
      </c>
      <c r="E27" s="4"/>
      <c r="R27">
        <v>3</v>
      </c>
      <c r="S27">
        <v>70</v>
      </c>
      <c r="X27" t="str">
        <v>ZĘBALA Krzysztof</v>
      </c>
      <c r="AA27" t="str">
        <v>KOZAKIEWICZ Tadeusz</v>
      </c>
      <c r="AE27" t="str" cm="1">
        <f t="array" ref="AE27">IFERROR(_xlfn._xlws.FILTER($K:$K,$L:$L=TEXT(AE$2,0)),"")</f>
        <v/>
      </c>
    </row>
    <row r="28" spans="1:31" x14ac:dyDescent="0.25">
      <c r="A28" s="5"/>
      <c r="B28" s="5"/>
      <c r="C28" t="str">
        <f t="shared" si="1"/>
        <v/>
      </c>
      <c r="E28" s="4"/>
      <c r="R28">
        <v>4</v>
      </c>
      <c r="S28">
        <v>55</v>
      </c>
      <c r="AE28" t="str" cm="1">
        <f t="array" ref="AE28">IFERROR(_xlfn._xlws.FILTER($K:$K,$L:$L=TEXT(AE$2,0)),"")</f>
        <v/>
      </c>
    </row>
    <row r="29" spans="1:31" x14ac:dyDescent="0.25">
      <c r="A29" s="5"/>
      <c r="B29" s="5"/>
      <c r="C29" t="str">
        <f t="shared" si="1"/>
        <v/>
      </c>
      <c r="E29" s="4"/>
      <c r="R29">
        <v>5</v>
      </c>
      <c r="S29">
        <v>45</v>
      </c>
      <c r="AE29" t="str" cm="1">
        <f t="array" ref="AE29">IFERROR(_xlfn._xlws.FILTER($K:$K,$L:$L=TEXT(AE$2,0)),"")</f>
        <v/>
      </c>
    </row>
    <row r="30" spans="1:31" x14ac:dyDescent="0.25">
      <c r="A30" s="5"/>
      <c r="B30" s="5"/>
      <c r="C30" t="str">
        <f t="shared" si="1"/>
        <v/>
      </c>
      <c r="E30" s="4"/>
      <c r="R30">
        <v>6</v>
      </c>
      <c r="S30">
        <v>40</v>
      </c>
      <c r="AE30" t="str" cm="1">
        <f t="array" ref="AE30">IFERROR(_xlfn._xlws.FILTER($K:$K,$L:$L=TEXT(AE$2,0)),"")</f>
        <v/>
      </c>
    </row>
    <row r="31" spans="1:31" x14ac:dyDescent="0.25">
      <c r="A31" s="5"/>
      <c r="B31" s="5"/>
      <c r="C31" t="str">
        <f t="shared" si="1"/>
        <v/>
      </c>
      <c r="E31" s="4"/>
      <c r="R31">
        <v>7</v>
      </c>
      <c r="S31">
        <v>35</v>
      </c>
      <c r="AE31" t="str" cm="1">
        <f t="array" ref="AE31">IFERROR(_xlfn._xlws.FILTER($K:$K,$L:$L=TEXT(AE$2,0)),"")</f>
        <v/>
      </c>
    </row>
    <row r="32" spans="1:31" x14ac:dyDescent="0.25">
      <c r="A32" s="5"/>
      <c r="B32" s="5"/>
      <c r="C32" t="str">
        <f t="shared" si="1"/>
        <v/>
      </c>
      <c r="E32" s="4"/>
      <c r="R32">
        <v>8</v>
      </c>
      <c r="S32">
        <v>30</v>
      </c>
      <c r="AE32" t="str" cm="1">
        <f t="array" ref="AE32">IFERROR(_xlfn._xlws.FILTER($K:$K,$L:$L=TEXT(AE$2,0)),"")</f>
        <v/>
      </c>
    </row>
    <row r="33" spans="1:31" x14ac:dyDescent="0.25">
      <c r="A33" s="5"/>
      <c r="B33" s="5"/>
      <c r="C33" t="str">
        <f t="shared" si="1"/>
        <v/>
      </c>
      <c r="E33" s="4"/>
      <c r="R33">
        <v>9</v>
      </c>
      <c r="S33">
        <v>25</v>
      </c>
      <c r="AE33" t="str" cm="1">
        <f t="array" ref="AE33">IFERROR(_xlfn._xlws.FILTER($K:$K,$L:$L=TEXT(AE$2,0)),"")</f>
        <v/>
      </c>
    </row>
    <row r="34" spans="1:31" x14ac:dyDescent="0.25">
      <c r="A34" s="5"/>
      <c r="B34" s="5"/>
      <c r="C34" t="str">
        <f t="shared" si="1"/>
        <v/>
      </c>
      <c r="E34" s="4"/>
      <c r="R34">
        <v>10</v>
      </c>
      <c r="S34">
        <v>20</v>
      </c>
      <c r="AE34" t="str" cm="1">
        <f t="array" ref="AE34">IFERROR(_xlfn._xlws.FILTER($K:$K,$L:$L=TEXT(AE$2,0)),"")</f>
        <v/>
      </c>
    </row>
    <row r="36" spans="1:31" x14ac:dyDescent="0.25">
      <c r="R36">
        <v>1</v>
      </c>
      <c r="S36">
        <v>100</v>
      </c>
      <c r="T36" t="str" cm="1">
        <f t="array" ref="T36">IFERROR(_xlfn._xlws.FILTER($N:$N,$O:$O=TEXT(T$2,0)),"")</f>
        <v/>
      </c>
      <c r="U36" t="str" cm="1">
        <f t="array" ref="U36">IFERROR(_xlfn._xlws.FILTER($N:$N,$O:$O=TEXT(U$2,0)),"")</f>
        <v/>
      </c>
      <c r="V36" t="str" cm="1">
        <f t="array" ref="V36">IFERROR(_xlfn._xlws.FILTER($N:$N,$O:$O=TEXT(V$2,0)),"")</f>
        <v/>
      </c>
      <c r="W36" t="str" cm="1">
        <f t="array" ref="W36">IFERROR(_xlfn._xlws.FILTER($N:$N,$O:$O=TEXT(W$2,0)),"")</f>
        <v/>
      </c>
      <c r="X36" t="str" cm="1">
        <f t="array" ref="X36">IFERROR(_xlfn._xlws.FILTER($N:$N,$O:$O=TEXT(X$2,0)),"")</f>
        <v/>
      </c>
      <c r="Y36" t="str" cm="1">
        <f t="array" ref="Y36">IFERROR(_xlfn._xlws.FILTER($N:$N,$O:$O=TEXT(Y$2,0)),"")</f>
        <v/>
      </c>
      <c r="Z36" t="str" cm="1">
        <f t="array" ref="Z36">IFERROR(_xlfn._xlws.FILTER($N:$N,$O:$O=TEXT(Z$2,0)),"")</f>
        <v/>
      </c>
      <c r="AA36" t="str" cm="1">
        <f t="array" ref="AA36">IFERROR(_xlfn._xlws.FILTER($N:$N,$O:$O=TEXT(AA$2,0)),"")</f>
        <v/>
      </c>
      <c r="AB36" t="str" cm="1">
        <f t="array" ref="AB36">IFERROR(_xlfn._xlws.FILTER($N:$N,$O:$O=TEXT(AB$2,0)),"")</f>
        <v/>
      </c>
      <c r="AC36" t="str" cm="1">
        <f t="array" ref="AC36">IFERROR(_xlfn._xlws.FILTER($N:$N,$O:$O=TEXT(AC$2,0)),"")</f>
        <v/>
      </c>
      <c r="AD36" t="str" cm="1">
        <f t="array" ref="AD36">IFERROR(_xlfn._xlws.FILTER($N:$N,$O:$O=TEXT(AD$2,0)),"")</f>
        <v/>
      </c>
      <c r="AE36" t="str" cm="1">
        <f t="array" ref="AE36">IFERROR(_xlfn._xlws.FILTER($N:$N,$O:$O=TEXT(AE$2,0)),"")</f>
        <v/>
      </c>
    </row>
    <row r="37" spans="1:31" x14ac:dyDescent="0.25">
      <c r="R37">
        <v>2</v>
      </c>
      <c r="S37">
        <v>80</v>
      </c>
    </row>
    <row r="38" spans="1:31" x14ac:dyDescent="0.25">
      <c r="R38">
        <v>3</v>
      </c>
      <c r="S38">
        <v>70</v>
      </c>
    </row>
    <row r="39" spans="1:31" x14ac:dyDescent="0.25">
      <c r="R39">
        <v>4</v>
      </c>
      <c r="S39">
        <v>55</v>
      </c>
    </row>
    <row r="40" spans="1:31" x14ac:dyDescent="0.25">
      <c r="R40">
        <v>5</v>
      </c>
      <c r="S40">
        <v>45</v>
      </c>
    </row>
    <row r="41" spans="1:31" x14ac:dyDescent="0.25">
      <c r="R41">
        <v>6</v>
      </c>
      <c r="S41">
        <v>40</v>
      </c>
    </row>
    <row r="42" spans="1:31" x14ac:dyDescent="0.25">
      <c r="R42">
        <v>7</v>
      </c>
      <c r="S42">
        <v>35</v>
      </c>
    </row>
    <row r="43" spans="1:31" x14ac:dyDescent="0.25">
      <c r="R43">
        <v>8</v>
      </c>
      <c r="S43">
        <v>30</v>
      </c>
    </row>
    <row r="44" spans="1:31" x14ac:dyDescent="0.25">
      <c r="R44">
        <v>9</v>
      </c>
      <c r="S44">
        <v>25</v>
      </c>
    </row>
    <row r="45" spans="1:31" x14ac:dyDescent="0.25">
      <c r="R45">
        <v>10</v>
      </c>
      <c r="S45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13</vt:i4>
      </vt:variant>
    </vt:vector>
  </HeadingPairs>
  <TitlesOfParts>
    <vt:vector size="13" baseType="lpstr">
      <vt:lpstr>Klasyfikacje Mężczyzn</vt:lpstr>
      <vt:lpstr>zbiorczy M</vt:lpstr>
      <vt:lpstr>Klasyfikacje Kobiet</vt:lpstr>
      <vt:lpstr>zbiorczy K</vt:lpstr>
      <vt:lpstr>Uczestnicy</vt:lpstr>
      <vt:lpstr>500 m M</vt:lpstr>
      <vt:lpstr>1000 m M</vt:lpstr>
      <vt:lpstr>1500 m M</vt:lpstr>
      <vt:lpstr>3000 m M</vt:lpstr>
      <vt:lpstr>500 m K</vt:lpstr>
      <vt:lpstr>500 m_2 K</vt:lpstr>
      <vt:lpstr>1000 m K</vt:lpstr>
      <vt:lpstr>1500 m 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Adam Lefler</dc:creator>
  <cp:lastModifiedBy>Adam Lefler</cp:lastModifiedBy>
  <dcterms:created xsi:type="dcterms:W3CDTF">2024-12-13T14:11:52Z</dcterms:created>
  <dcterms:modified xsi:type="dcterms:W3CDTF">2026-02-09T12:16:52Z</dcterms:modified>
</cp:coreProperties>
</file>